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/>
  </bookViews>
  <sheets>
    <sheet name="3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Y49" i="1" l="1"/>
  <c r="Y47" i="1" s="1"/>
  <c r="V49" i="1"/>
  <c r="V47" i="1" s="1"/>
  <c r="U49" i="1"/>
  <c r="T49" i="1"/>
  <c r="T47" i="1" s="1"/>
  <c r="Q49" i="1"/>
  <c r="Q47" i="1" s="1"/>
  <c r="O49" i="1"/>
  <c r="O47" i="1" s="1"/>
  <c r="N49" i="1"/>
  <c r="N47" i="1" s="1"/>
  <c r="M49" i="1"/>
  <c r="M47" i="1" s="1"/>
  <c r="L49" i="1"/>
  <c r="K49" i="1"/>
  <c r="K47" i="1" s="1"/>
  <c r="J49" i="1"/>
  <c r="J47" i="1" s="1"/>
  <c r="U47" i="1"/>
  <c r="L47" i="1"/>
  <c r="Z31" i="1" l="1"/>
  <c r="X31" i="1"/>
  <c r="Q34" i="1" l="1"/>
  <c r="P34" i="1" s="1"/>
  <c r="Z95" i="1" l="1"/>
  <c r="Z96" i="1" l="1"/>
  <c r="Z97" i="1"/>
  <c r="P97" i="1"/>
  <c r="P96" i="1"/>
  <c r="P95" i="1"/>
  <c r="P93" i="1"/>
  <c r="Z88" i="1"/>
  <c r="Z85" i="1"/>
  <c r="Z71" i="1"/>
  <c r="Z70" i="1"/>
  <c r="Z69" i="1"/>
  <c r="Z68" i="1"/>
  <c r="W65" i="1"/>
  <c r="W64" i="1"/>
  <c r="Z63" i="1"/>
  <c r="Z59" i="1"/>
  <c r="S49" i="1"/>
  <c r="S47" i="1" s="1"/>
  <c r="R49" i="1"/>
  <c r="R47" i="1" s="1"/>
  <c r="P49" i="1"/>
  <c r="P47" i="1" s="1"/>
  <c r="Q58" i="1"/>
  <c r="X58" i="1"/>
  <c r="W58" i="1"/>
  <c r="I57" i="1"/>
  <c r="Q55" i="1"/>
  <c r="X55" i="1"/>
  <c r="W55" i="1"/>
  <c r="X50" i="1" l="1"/>
  <c r="Z50" i="1"/>
  <c r="Z49" i="1" s="1"/>
  <c r="Z47" i="1" s="1"/>
  <c r="X49" i="1"/>
  <c r="X47" i="1" s="1"/>
  <c r="W50" i="1"/>
  <c r="W49" i="1" s="1"/>
  <c r="W47" i="1" s="1"/>
  <c r="I49" i="1"/>
  <c r="I47" i="1" s="1"/>
  <c r="P63" i="1"/>
  <c r="X63" i="1" s="1"/>
  <c r="P64" i="1"/>
  <c r="X64" i="1" s="1"/>
  <c r="P104" i="1"/>
  <c r="P103" i="1"/>
  <c r="P102" i="1"/>
  <c r="P101" i="1"/>
  <c r="X102" i="1" l="1"/>
  <c r="X104" i="1" l="1"/>
  <c r="X103" i="1"/>
  <c r="X101" i="1"/>
  <c r="P94" i="1"/>
  <c r="Z93" i="1"/>
  <c r="Z86" i="1"/>
  <c r="Z84" i="1"/>
  <c r="Z65" i="1"/>
  <c r="X65" i="1"/>
  <c r="R65" i="1"/>
  <c r="X34" i="1"/>
  <c r="Z94" i="1" l="1"/>
  <c r="P33" i="1"/>
  <c r="X33" i="1" s="1"/>
  <c r="Z33" i="1" l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Z60" i="1"/>
  <c r="Y60" i="1"/>
  <c r="X60" i="1"/>
  <c r="V60" i="1"/>
  <c r="U60" i="1"/>
  <c r="T60" i="1"/>
  <c r="S60" i="1"/>
  <c r="R60" i="1"/>
  <c r="Q60" i="1"/>
  <c r="P60" i="1"/>
  <c r="O60" i="1"/>
  <c r="N60" i="1"/>
  <c r="M60" i="1"/>
  <c r="L60" i="1"/>
  <c r="K60" i="1"/>
  <c r="I60" i="1"/>
  <c r="H60" i="1"/>
  <c r="H49" i="1" l="1"/>
  <c r="H47" i="1" s="1"/>
  <c r="Z83" i="1" l="1"/>
  <c r="Z82" i="1" s="1"/>
  <c r="Y83" i="1"/>
  <c r="Y82" i="1" s="1"/>
  <c r="X83" i="1"/>
  <c r="X82" i="1" s="1"/>
  <c r="W83" i="1"/>
  <c r="W82" i="1" s="1"/>
  <c r="V83" i="1"/>
  <c r="V82" i="1" s="1"/>
  <c r="U83" i="1"/>
  <c r="U82" i="1" s="1"/>
  <c r="T83" i="1"/>
  <c r="T82" i="1" s="1"/>
  <c r="S83" i="1"/>
  <c r="S82" i="1" s="1"/>
  <c r="R83" i="1"/>
  <c r="R82" i="1" s="1"/>
  <c r="Q83" i="1"/>
  <c r="Q82" i="1" s="1"/>
  <c r="P83" i="1"/>
  <c r="P82" i="1" s="1"/>
  <c r="O83" i="1"/>
  <c r="O82" i="1" s="1"/>
  <c r="N83" i="1"/>
  <c r="N82" i="1" s="1"/>
  <c r="M83" i="1"/>
  <c r="M82" i="1" s="1"/>
  <c r="L83" i="1"/>
  <c r="L82" i="1" s="1"/>
  <c r="K83" i="1"/>
  <c r="K82" i="1" s="1"/>
  <c r="J83" i="1"/>
  <c r="J82" i="1" s="1"/>
  <c r="I83" i="1"/>
  <c r="I82" i="1" s="1"/>
  <c r="H83" i="1"/>
  <c r="H82" i="1" s="1"/>
  <c r="Z92" i="1" l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Z53" i="1"/>
  <c r="Y53" i="1"/>
  <c r="W53" i="1"/>
  <c r="V53" i="1"/>
  <c r="U53" i="1"/>
  <c r="T53" i="1"/>
  <c r="S53" i="1"/>
  <c r="R53" i="1"/>
  <c r="O53" i="1"/>
  <c r="N53" i="1"/>
  <c r="M53" i="1"/>
  <c r="L53" i="1"/>
  <c r="K53" i="1"/>
  <c r="H53" i="1"/>
  <c r="Z67" i="1" l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Z30" i="1"/>
  <c r="Y30" i="1"/>
  <c r="Y28" i="1" s="1"/>
  <c r="Y27" i="1" s="1"/>
  <c r="X30" i="1"/>
  <c r="W30" i="1"/>
  <c r="W28" i="1" s="1"/>
  <c r="W27" i="1" s="1"/>
  <c r="V30" i="1"/>
  <c r="U30" i="1"/>
  <c r="U28" i="1" s="1"/>
  <c r="U27" i="1" s="1"/>
  <c r="T30" i="1"/>
  <c r="S30" i="1"/>
  <c r="R30" i="1"/>
  <c r="Q30" i="1"/>
  <c r="Q28" i="1" s="1"/>
  <c r="Q27" i="1" s="1"/>
  <c r="P30" i="1"/>
  <c r="O30" i="1"/>
  <c r="O28" i="1" s="1"/>
  <c r="O27" i="1" s="1"/>
  <c r="N30" i="1"/>
  <c r="M30" i="1"/>
  <c r="M28" i="1" s="1"/>
  <c r="M27" i="1" s="1"/>
  <c r="L30" i="1"/>
  <c r="K30" i="1"/>
  <c r="K28" i="1" s="1"/>
  <c r="K27" i="1" s="1"/>
  <c r="J30" i="1"/>
  <c r="I30" i="1"/>
  <c r="I28" i="1" s="1"/>
  <c r="I27" i="1" s="1"/>
  <c r="H30" i="1"/>
  <c r="S28" i="1" l="1"/>
  <c r="S27" i="1" s="1"/>
  <c r="H28" i="1"/>
  <c r="H27" i="1" s="1"/>
  <c r="L28" i="1"/>
  <c r="L27" i="1" s="1"/>
  <c r="P28" i="1"/>
  <c r="P27" i="1" s="1"/>
  <c r="T28" i="1"/>
  <c r="T27" i="1" s="1"/>
  <c r="X28" i="1"/>
  <c r="X27" i="1" s="1"/>
  <c r="N28" i="1"/>
  <c r="N27" i="1" s="1"/>
  <c r="R28" i="1"/>
  <c r="R27" i="1" s="1"/>
  <c r="V28" i="1"/>
  <c r="V27" i="1" s="1"/>
  <c r="Z28" i="1"/>
  <c r="Z27" i="1" s="1"/>
  <c r="J28" i="1"/>
  <c r="J27" i="1" s="1"/>
  <c r="Y99" i="1"/>
  <c r="W99" i="1"/>
  <c r="U99" i="1"/>
  <c r="T99" i="1"/>
  <c r="R99" i="1"/>
  <c r="Q99" i="1"/>
  <c r="I99" i="1"/>
  <c r="H99" i="1"/>
  <c r="Z104" i="1"/>
  <c r="O104" i="1"/>
  <c r="N104" i="1"/>
  <c r="M104" i="1"/>
  <c r="L104" i="1"/>
  <c r="K104" i="1"/>
  <c r="Z103" i="1"/>
  <c r="O103" i="1"/>
  <c r="N103" i="1"/>
  <c r="M103" i="1"/>
  <c r="L103" i="1"/>
  <c r="K103" i="1"/>
  <c r="Z102" i="1"/>
  <c r="O102" i="1"/>
  <c r="N102" i="1"/>
  <c r="M102" i="1"/>
  <c r="L102" i="1"/>
  <c r="K102" i="1"/>
  <c r="V100" i="1"/>
  <c r="V99" i="1" s="1"/>
  <c r="O101" i="1"/>
  <c r="N101" i="1"/>
  <c r="M101" i="1"/>
  <c r="L101" i="1"/>
  <c r="F101" i="1"/>
  <c r="Z101" i="1"/>
  <c r="K101" i="1"/>
  <c r="N99" i="1" l="1"/>
  <c r="L99" i="1"/>
  <c r="M99" i="1"/>
  <c r="K99" i="1"/>
  <c r="O99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Y52" i="1" l="1"/>
  <c r="O52" i="1"/>
  <c r="N52" i="1"/>
  <c r="M52" i="1"/>
  <c r="N51" i="1" l="1"/>
  <c r="N26" i="1" s="1"/>
  <c r="O51" i="1"/>
  <c r="O26" i="1" s="1"/>
  <c r="Y51" i="1"/>
  <c r="Y26" i="1" s="1"/>
  <c r="M51" i="1"/>
  <c r="M26" i="1" s="1"/>
  <c r="S52" i="1" l="1"/>
  <c r="S51" i="1" s="1"/>
  <c r="X99" i="1" l="1"/>
  <c r="T52" i="1"/>
  <c r="P100" i="1"/>
  <c r="Q57" i="1" l="1"/>
  <c r="X57" i="1"/>
  <c r="X53" i="1" s="1"/>
  <c r="T51" i="1"/>
  <c r="T26" i="1" s="1"/>
  <c r="P53" i="1"/>
  <c r="S100" i="1"/>
  <c r="S99" i="1" s="1"/>
  <c r="S26" i="1" s="1"/>
  <c r="P99" i="1"/>
  <c r="Z100" i="1"/>
  <c r="Z99" i="1" s="1"/>
  <c r="Q53" i="1" l="1"/>
  <c r="Q52" i="1" s="1"/>
  <c r="J57" i="1"/>
  <c r="J61" i="1"/>
  <c r="W61" i="1" s="1"/>
  <c r="J62" i="1"/>
  <c r="J100" i="1"/>
  <c r="J99" i="1" s="1"/>
  <c r="AI27" i="1"/>
  <c r="AI28" i="1"/>
  <c r="AI29" i="1"/>
  <c r="AI30" i="1"/>
  <c r="AI26" i="1"/>
  <c r="E54" i="1"/>
  <c r="E55" i="1"/>
  <c r="G55" i="1"/>
  <c r="E56" i="1"/>
  <c r="E60" i="1"/>
  <c r="F60" i="1"/>
  <c r="G60" i="1"/>
  <c r="E61" i="1"/>
  <c r="E62" i="1"/>
  <c r="E66" i="1"/>
  <c r="F66" i="1"/>
  <c r="G66" i="1"/>
  <c r="E67" i="1"/>
  <c r="F67" i="1"/>
  <c r="G67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7" i="1"/>
  <c r="F87" i="1"/>
  <c r="G87" i="1"/>
  <c r="E89" i="1"/>
  <c r="F89" i="1"/>
  <c r="G89" i="1"/>
  <c r="E90" i="1"/>
  <c r="F90" i="1"/>
  <c r="G90" i="1"/>
  <c r="E91" i="1"/>
  <c r="F91" i="1"/>
  <c r="G91" i="1"/>
  <c r="E92" i="1"/>
  <c r="F92" i="1"/>
  <c r="G92" i="1"/>
  <c r="E98" i="1"/>
  <c r="F98" i="1"/>
  <c r="G98" i="1"/>
  <c r="E99" i="1"/>
  <c r="F99" i="1"/>
  <c r="G99" i="1"/>
  <c r="E100" i="1"/>
  <c r="G100" i="1"/>
  <c r="J60" i="1" l="1"/>
  <c r="Q51" i="1"/>
  <c r="Q26" i="1" s="1"/>
  <c r="J53" i="1"/>
  <c r="I53" i="1"/>
  <c r="I52" i="1" s="1"/>
  <c r="I51" i="1" s="1"/>
  <c r="I26" i="1" s="1"/>
  <c r="U52" i="1"/>
  <c r="H52" i="1"/>
  <c r="L52" i="1"/>
  <c r="K52" i="1"/>
  <c r="K51" i="1" s="1"/>
  <c r="W62" i="1"/>
  <c r="W60" i="1" l="1"/>
  <c r="U51" i="1"/>
  <c r="U26" i="1" s="1"/>
  <c r="L51" i="1"/>
  <c r="L26" i="1" s="1"/>
  <c r="H51" i="1"/>
  <c r="H26" i="1" s="1"/>
  <c r="K26" i="1"/>
  <c r="J52" i="1"/>
  <c r="P52" i="1"/>
  <c r="P51" i="1" l="1"/>
  <c r="P26" i="1" s="1"/>
  <c r="J51" i="1"/>
  <c r="J26" i="1" s="1"/>
  <c r="X52" i="1"/>
  <c r="W52" i="1"/>
  <c r="V52" i="1"/>
  <c r="W51" i="1" l="1"/>
  <c r="W26" i="1" s="1"/>
  <c r="X51" i="1"/>
  <c r="X26" i="1" s="1"/>
  <c r="V51" i="1"/>
  <c r="V26" i="1" s="1"/>
  <c r="R52" i="1"/>
  <c r="Z52" i="1"/>
  <c r="R51" i="1" l="1"/>
  <c r="R26" i="1" s="1"/>
  <c r="Z51" i="1"/>
  <c r="Z26" i="1" s="1"/>
</calcChain>
</file>

<file path=xl/sharedStrings.xml><?xml version="1.0" encoding="utf-8"?>
<sst xmlns="http://schemas.openxmlformats.org/spreadsheetml/2006/main" count="646" uniqueCount="261">
  <si>
    <t>Приложение  № 3</t>
  </si>
  <si>
    <t>Утверждаю</t>
  </si>
  <si>
    <t>к приказу Минэнерго России</t>
  </si>
  <si>
    <t xml:space="preserve">Директор филиала </t>
  </si>
  <si>
    <t>ООО ХК "СДС-Энерго"-</t>
  </si>
  <si>
    <t>"Прокопьевскэнерго"</t>
  </si>
  <si>
    <t>от «__» _____ 2016 г. №___</t>
  </si>
  <si>
    <t>Форма 3. План освоения капитальных вложений по инвестиционным проектам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</si>
  <si>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</si>
  <si>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</si>
  <si>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</si>
  <si>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</si>
  <si>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 xml:space="preserve">Текущая стадия реализации инвестиционного проекта  </t>
  </si>
  <si>
    <t>Год начала  реализации инвестиционного проекта</t>
  </si>
  <si>
    <t>Год окончания реализации инвестиционного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</si>
  <si>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</si>
  <si>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</si>
  <si>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</si>
  <si>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соответствующих лет, млн рублей  (без НДС)</t>
  </si>
  <si>
    <t>Краткое обоснование корректировки утвержденного плана</t>
  </si>
  <si>
    <t>План</t>
  </si>
  <si>
    <t>Предложение по корректировке утвержденного  плана</t>
  </si>
  <si>
    <t>год N</t>
  </si>
  <si>
    <t>год (N+1)</t>
  </si>
  <si>
    <t>год (N+2)</t>
  </si>
  <si>
    <t>Итого за период реализации инвестиционной программы
(план)</t>
  </si>
  <si>
    <t>Итого за период реализации инвестиционной программы
(предложение по корректировке утвержденного плана)</t>
  </si>
  <si>
    <t>Предложение по корректировке утвержденного плана</t>
  </si>
  <si>
    <t xml:space="preserve">План 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</si>
  <si>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</si>
  <si>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</si>
  <si>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</si>
  <si>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</si>
  <si>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</si>
  <si>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</si>
  <si>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</si>
  <si>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 xml:space="preserve">
План
(Утвержденный план)</t>
  </si>
  <si>
    <t xml:space="preserve">Факт 
(Предложение по корректировке утвержденного плана) </t>
  </si>
  <si>
    <t>План
(Утвержденный план)</t>
  </si>
  <si>
    <t>Факт 
(Предложение по корректировке плана)</t>
  </si>
  <si>
    <t>29.1</t>
  </si>
  <si>
    <t>29.2</t>
  </si>
  <si>
    <t>29.3</t>
  </si>
  <si>
    <t>29.4</t>
  </si>
  <si>
    <t>29.5</t>
  </si>
  <si>
    <t>29.6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</si>
  <si>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</si>
  <si>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</si>
  <si>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</si>
  <si>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</si>
  <si>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</si>
  <si>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</si>
  <si>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</si>
  <si>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</si>
  <si>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</si>
  <si>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</si>
  <si>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</si>
  <si>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</si>
  <si>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</si>
  <si>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</si>
  <si>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</si>
  <si>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</si>
  <si>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</si>
  <si>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</si>
  <si>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</si>
  <si>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</si>
  <si>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</si>
  <si>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</si>
  <si>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</si>
  <si>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</si>
  <si>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</si>
  <si>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</si>
  <si>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</si>
  <si>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</si>
  <si>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</si>
  <si>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</si>
  <si>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</si>
  <si>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</si>
  <si>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</si>
  <si>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</si>
  <si>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</si>
  <si>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</si>
  <si>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</si>
  <si>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</si>
  <si>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</si>
  <si>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</si>
  <si>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</si>
  <si>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</si>
  <si>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</si>
  <si>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</si>
  <si>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</si>
  <si>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</si>
  <si>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</si>
  <si>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</si>
  <si>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</si>
  <si>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</si>
  <si>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</si>
  <si>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</si>
  <si>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</si>
  <si>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</si>
  <si>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</si>
  <si>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</si>
  <si>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</si>
  <si>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</si>
  <si>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</si>
  <si>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</si>
  <si>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</si>
  <si>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</si>
  <si>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</si>
  <si>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</si>
  <si>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</si>
  <si>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</si>
  <si>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</si>
  <si>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</si>
  <si>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</si>
  <si>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</si>
  <si>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</si>
  <si>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</si>
  <si>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</si>
  <si>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</si>
  <si>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</si>
  <si>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</si>
  <si>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</si>
  <si>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</si>
  <si>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</si>
  <si>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</si>
  <si>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</si>
  <si>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</si>
  <si>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нд</t>
  </si>
  <si>
    <t>Кемеровская область</t>
  </si>
  <si>
    <t>Г</t>
  </si>
  <si>
    <t>1.2.1.1.1</t>
  </si>
  <si>
    <t>1.2.1.1.2</t>
  </si>
  <si>
    <t>1.2.1.1.3</t>
  </si>
  <si>
    <t>Реконструкция ПС 35/6 кВ №41  (новые ЗРУ I и II сек. шин 6 кВ модульного исполнения) (проект -2016 г., СМР, ПНР, ввод - 2018 г.)</t>
  </si>
  <si>
    <t>Н_1.2.1.1.3</t>
  </si>
  <si>
    <t>1.2.1.1.4</t>
  </si>
  <si>
    <t>Реконструкция ОРУ - 35 кВ по замене масляных выключателей 35 кВ на вакуумные на ПС 35/6 кВ № 5 (2 выкл.) (проект -2017 г., СМР, ПНР, ввод - 2018 г.)</t>
  </si>
  <si>
    <t>Н_1.2.1.1.4</t>
  </si>
  <si>
    <t>Реконструкция ОРУ - 35 кВ по замене масляных выключателей 35 кВ на вакуумные на ПС 35/6 кВ № 15 (3 выкл., ШОТ) (проект -2017 г., СМР, ПНР, ввод - 2018 г.)</t>
  </si>
  <si>
    <t>Н_1.2.1.1.5</t>
  </si>
  <si>
    <t>Реконструкция ПС 35/6 кВ № 6 в части замены устройств РЗиА по стороне 35, 6 кВ (проект -2018 г.)</t>
  </si>
  <si>
    <t>Н_1.2.1.1.6</t>
  </si>
  <si>
    <t>1.2.1.2.1</t>
  </si>
  <si>
    <t>1.2.1.2.2</t>
  </si>
  <si>
    <t>Создание систем телемеханики подстанций  №№1, 4, 5, 11, 13, 17, 19, «Лутугинская», 32, 37 и подключению данных систем к ПТК АСТУ ЦУС (проект -2017 г., СМР - 2018 г., ПНР, ввод - 2019 г.);</t>
  </si>
  <si>
    <t>Н_1.2.1.2.2</t>
  </si>
  <si>
    <t>Создание систем телемеханики на ПС №№2, 8, 9, 14, 20н, 26, «Танай», 33, 41, 42 (отдельно по каждому объекту - подстанции) (проект -2018 г., ввод - 2019 г.)</t>
  </si>
  <si>
    <t>Н_1.2.1.2.3</t>
  </si>
  <si>
    <t>1.6.1</t>
  </si>
  <si>
    <t xml:space="preserve"> 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 (приобретение, ввод - 2018 г.)</t>
  </si>
  <si>
    <t>Н_1.6.3</t>
  </si>
  <si>
    <t>П</t>
  </si>
  <si>
    <t>З</t>
  </si>
  <si>
    <t>Освоение капитальных вложений 2018 года в прогнозных ценах соответствующих лет, млн рублей (без НДС)</t>
  </si>
  <si>
    <t>И</t>
  </si>
  <si>
    <t>1.6.2</t>
  </si>
  <si>
    <t>1.6.3</t>
  </si>
  <si>
    <t>1.6.4</t>
  </si>
  <si>
    <t>1.6.5</t>
  </si>
  <si>
    <t>1.1.1.2.1</t>
  </si>
  <si>
    <t>Строительство ВЛ-10кВ от ПС 110 кВ Керамзитовая до ТП-10/0,4кВ -1000кВА (ПИР, СМР, ввод-2018г.)</t>
  </si>
  <si>
    <t>I_1.1.1.2.1</t>
  </si>
  <si>
    <t>1.1.1.3.1</t>
  </si>
  <si>
    <t>Строительство ПС 35/6 кВ Горная с отпайкой от ВЛ НЧ-1,2 (ПИР, СМР, ввод-2018г.)</t>
  </si>
  <si>
    <t>I_1.1.1.3.1</t>
  </si>
  <si>
    <t>1.1.1.3.2</t>
  </si>
  <si>
    <t>Строительство ПС 110/35/6 кВ Центральная с отпайкой от ВЛ-110-КНК-1,2 (ПИР-2018г; СМР, ввод-2019г.)</t>
  </si>
  <si>
    <t>I_1.1.1.3.2</t>
  </si>
  <si>
    <t>С</t>
  </si>
  <si>
    <t>Н</t>
  </si>
  <si>
    <t>1.2.2.1.1</t>
  </si>
  <si>
    <t>I_1.2.2.1.1</t>
  </si>
  <si>
    <t>1.2.2.1.2</t>
  </si>
  <si>
    <t>I_1.2.2.1.2</t>
  </si>
  <si>
    <t>1.2.2.1.3</t>
  </si>
  <si>
    <t>I_1.2.2.1.3</t>
  </si>
  <si>
    <t>1.2.2.1.4</t>
  </si>
  <si>
    <t>I_1.2.2.1.4</t>
  </si>
  <si>
    <t>1.2.1.1.5</t>
  </si>
  <si>
    <t>1.2.1.1.6</t>
  </si>
  <si>
    <t>I_1.2.1.1.5</t>
  </si>
  <si>
    <t>1.2.1.2.3</t>
  </si>
  <si>
    <t>I_1.2.1.2.11</t>
  </si>
  <si>
    <t>I_1.6.4</t>
  </si>
  <si>
    <t>I_1.6.5</t>
  </si>
  <si>
    <t>I_1.6.6</t>
  </si>
  <si>
    <t>I_1.6.7</t>
  </si>
  <si>
    <t>1.4.1</t>
  </si>
  <si>
    <t>I_1.4.1</t>
  </si>
  <si>
    <t>1.4.2</t>
  </si>
  <si>
    <t>I_1.4.2</t>
  </si>
  <si>
    <t>1.4.3</t>
  </si>
  <si>
    <t>I_1.4.3</t>
  </si>
  <si>
    <t>1.4.4</t>
  </si>
  <si>
    <t>I_1.4.4</t>
  </si>
  <si>
    <t>Год раскрытия информации: 2018 год</t>
  </si>
  <si>
    <r>
      <t xml:space="preserve">Утвержденные плановые значения показателей приведены в соответствии с  </t>
    </r>
    <r>
      <rPr>
        <u/>
        <sz val="14"/>
        <rFont val="Times New Roman"/>
        <family val="1"/>
        <charset val="204"/>
      </rPr>
      <t>Постановлением Региональной энергетической комиссии Кемеровской области №325 от 31.10.2017</t>
    </r>
  </si>
  <si>
    <r>
      <t>Инвестиционная программ</t>
    </r>
    <r>
      <rPr>
        <sz val="14"/>
        <rFont val="Times New Roman"/>
        <family val="1"/>
        <charset val="204"/>
      </rPr>
      <t xml:space="preserve">а </t>
    </r>
    <r>
      <rPr>
        <u/>
        <sz val="14"/>
        <rFont val="Times New Roman"/>
        <family val="1"/>
        <charset val="204"/>
      </rPr>
      <t>Общества с ограниченной ответственностью Холдинговая Компания "СДС-Энерго"</t>
    </r>
    <r>
      <rPr>
        <sz val="14"/>
        <rFont val="Times New Roman"/>
        <family val="1"/>
        <charset val="204"/>
      </rPr>
      <t xml:space="preserve"> </t>
    </r>
  </si>
  <si>
    <t>Обеспечение технологического присоединения</t>
  </si>
  <si>
    <t>Идентификатор инвестиционного проекта</t>
  </si>
  <si>
    <t>1.2.1.2.4</t>
  </si>
  <si>
    <t>I_1.2.1.2.12</t>
  </si>
  <si>
    <t>1.2.4.1.1</t>
  </si>
  <si>
    <t>I_1.2.4.1.1</t>
  </si>
  <si>
    <t>1.2.4.1.2</t>
  </si>
  <si>
    <t>I_1.2.4.1.2</t>
  </si>
  <si>
    <t>1.2.4.1.3</t>
  </si>
  <si>
    <t>I_1.2.4.1.3</t>
  </si>
  <si>
    <t>I_1.4.5</t>
  </si>
  <si>
    <t>1.4.5</t>
  </si>
  <si>
    <t>I_1.2.1.1.6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</si>
  <si>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</si>
  <si>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</si>
  <si>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</si>
  <si>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</si>
  <si>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1.1.4.2.1</t>
  </si>
  <si>
    <t>Модернизация комплектной трансформаторной подстанции 400кВА ТП 284 (инв. №00003309) с заменой трансформатора ТМГ-400 10/0,4 кВ на трансформатор ТМГ-630 10/0,4 кВ (СМР, ввод - 2018 г.)</t>
  </si>
  <si>
    <t>I_1.1.4.2.1</t>
  </si>
  <si>
    <t>Реконструкция сооружения ОРУ-35 кВ (инв. №00001942) с демонтажом выключателей масляных С-35-630 (инв. №№00001008, 00001009, 00001010); монтажом блоков ВВ+ТТ с последующей привязкой цепей защиты и управления к существующим панелям РЗиА; монтажом наружного освещения на ПС 35/6 кВ №19 ( проект -2017г., СМР, ПНР, ввод-2018г.)</t>
  </si>
  <si>
    <t>Реконструкции ПС 110/35/6 кВ «Вольная» (инв. №А0079) с демонтажем шкафов КРУ серии КУ-35 (12 штук), монтажом КРУ СЭЩ-70-35 (12 штук) с последующей наладкой релейной защиты и автоматики (СМР, ввод- 2018г.)</t>
  </si>
  <si>
    <t>Выполнение работ по разработке техно-рабочих проектов для создания систем телемеханики на ПС №№ 2, 8, 9, 14, 20, 26, Танай, 33, 41,42 (проект -2018г., СМР, ПНР, ввод-2019г.)</t>
  </si>
  <si>
    <t>1.2.1.2.5</t>
  </si>
  <si>
    <t>I_1.2.1.2.13</t>
  </si>
  <si>
    <t>Выполнение работ по созданию систем телемеханики подстанций №№1, 4, 6, 11, 13, 19, 32, 34, 37, Лутугинская (ПИР - 2017г., СМР, ввод - 2018г.)</t>
  </si>
  <si>
    <t>Монтаж шкафа оперативного тока на ПС №31 (СМР, ввод - 2018г.)</t>
  </si>
  <si>
    <t>Проектирование реконструкции систем теплоснабжения: производственное здание (инв. №00001647), гараж №1 (№00002740), гараж №2 (инв. №00002741), гараж №3 (инв. №00002742), здание диспетчерской службы (инв. №00002795), цех по ремонту трансформаторов (инв. №00002263), здание управления (инв. №00002796) (проект-2018г., СМР, ввод-2020г.)</t>
  </si>
  <si>
    <t>Реконструкция систем теплоснабжения с проектными работами: здание службы электрических сетей (инв. №00000787), здание хозяйственного участка (инв. №00002744) (проект, СМР, ввод-2018г.)</t>
  </si>
  <si>
    <t>Проектирование и монтаж приточно-вытяжной системы вентиляции в производственном здании (инв.№00001647) (проект, СМР, ввод-2018г.)</t>
  </si>
  <si>
    <t>1.2.4.2.1</t>
  </si>
  <si>
    <t>Монтаж системы автоматической пожарной сигнализации, системы оповещения и управления эвакуацией людей при пожаре : здание диспетчерской службы (инв. №00002795), здание службы электрических сетей (инв. №00000787), производственное здание (инв. №00001647), гараж №3 (инв. №00002742), хозяйственный участок (инв. №2744), материальный склад, гараж №1 (инв. №0002740), гараж №2 (инв. №00002741)(проект-2016г., СМР, ввод-2018г)</t>
  </si>
  <si>
    <t>I_1.2.4.2.1</t>
  </si>
  <si>
    <t>Проектирование строительства ВЛЗ-6кВ от ПС35/6 №1 ф.6 до КТП 2*1000кВА (проект -2018г., СМР, ПНР, ввод-2020г.)</t>
  </si>
  <si>
    <t>Строительство 2хВЛЗ-6кВ ф.12 и ф.15 от ПС №1 (проект -2017г., СМР, ПНР, ввод-2018г.)</t>
  </si>
  <si>
    <t>Монтаж КТП Н В/К 100 6/0,4 У1 с трансформатором у ПС 110/6 кВ №20 (СМР-2018г.)</t>
  </si>
  <si>
    <t>Строительство сооружения двухцепной ВЛ3-6 кВ от ПС 110/35/6 №37 ф.6;24 (проект -2017г., СМР, ПНР, ввод-2018г.)</t>
  </si>
  <si>
    <t>Монтаж КТП 63 кВА (проект -2017г., СМР, ПНР, ввод-2018г.)</t>
  </si>
  <si>
    <t>Приобретение прибора МИКО-1 (приобретение, ввод-2018г)</t>
  </si>
  <si>
    <t>Приобретение панели для сушки обуви (приобретение, ввод-2018г)</t>
  </si>
  <si>
    <t>Приобретение ПС 35/6 кВ для участка ОГР (приобретение, ввод-2018г)</t>
  </si>
  <si>
    <t>Приобретение ВЛ 35 кВ от ПС 110/35/6 кВ "Вольная" до ПС 35/6 кВ "ОГР" (приобретение, ввод-2018г)</t>
  </si>
  <si>
    <t>Перенос СМР на 2019 год</t>
  </si>
  <si>
    <t>Удорожание основного оборудования</t>
  </si>
  <si>
    <t>Перенос подстанции</t>
  </si>
  <si>
    <t>Повышение надежности электроснабжения</t>
  </si>
  <si>
    <t>Корректировка графика выполнения работ</t>
  </si>
  <si>
    <t>Корректировка графика выполнения работ. Создание перативного управления режимами, обеспечение технологической связи</t>
  </si>
  <si>
    <t>Повышение качества и надежности системы оперативного тока</t>
  </si>
  <si>
    <t>Соблюднние санитарных норм и правил</t>
  </si>
  <si>
    <t>Выполнение требований СП 5.13130.2009 "Системы противопожарной защиты"</t>
  </si>
  <si>
    <t>В связи с выходом из строя трансформатора на ПС 6/0,4 кВ №38</t>
  </si>
  <si>
    <t>Выполнение регламентных работ по испытаниям оборудования</t>
  </si>
  <si>
    <t>Обеспечения санитарно-гигиенических условии</t>
  </si>
  <si>
    <t xml:space="preserve">Фактический объем освоения капитальных вложений на 01.01.2017 года, млн рублей 
(без НДС) </t>
  </si>
  <si>
    <t xml:space="preserve">Предложение по корректировке утвержденного плана </t>
  </si>
  <si>
    <t xml:space="preserve">План на 01.01.2017 года </t>
  </si>
  <si>
    <t>Предложение по корректировке утвержденного плана 
на 01.01.2017 года</t>
  </si>
  <si>
    <t>Развитие электрической сети</t>
  </si>
  <si>
    <t>__________Д.П. Бойков</t>
  </si>
  <si>
    <t>"__"_________2018 года</t>
  </si>
  <si>
    <t>Приложение 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</si>
</sst>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0" xfId="1" applyFont="1"/>
    <xf numFmtId="0" fontId="3" fillId="0" borderId="0" xfId="1" applyFont="1" applyFill="1"/>
    <xf numFmtId="0" fontId="3" fillId="0" borderId="0" xfId="1" applyFont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/>
    <xf numFmtId="0" fontId="6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3" fillId="0" borderId="0" xfId="1" applyFont="1" applyFill="1" applyAlignment="1"/>
    <xf numFmtId="0" fontId="2" fillId="0" borderId="0" xfId="1" applyFont="1" applyFill="1" applyAlignment="1"/>
    <xf numFmtId="1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top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/>
    </xf>
    <xf numFmtId="164" fontId="2" fillId="0" borderId="2" xfId="1" applyNumberFormat="1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0" fontId="12" fillId="0" borderId="0" xfId="1" applyFont="1" applyFill="1"/>
    <xf numFmtId="0" fontId="13" fillId="0" borderId="0" xfId="1" applyFont="1" applyFill="1" applyAlignment="1">
      <alignment horizontal="center"/>
    </xf>
    <xf numFmtId="1" fontId="14" fillId="0" borderId="1" xfId="1" applyNumberFormat="1" applyFont="1" applyFill="1" applyBorder="1" applyAlignment="1">
      <alignment vertical="top"/>
    </xf>
    <xf numFmtId="0" fontId="3" fillId="0" borderId="0" xfId="1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49" fontId="15" fillId="0" borderId="2" xfId="2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 wrapText="1"/>
    </xf>
    <xf numFmtId="49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49" fontId="16" fillId="0" borderId="2" xfId="2" applyNumberFormat="1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vertical="top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 vertical="center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&#1075;&#1086;&#1076;/&#1058;&#1072;&#1088;&#1080;&#1092;&#1085;&#1072;&#1103;%20&#1082;&#1072;&#1084;&#1087;&#1072;&#1085;&#1080;&#1103;/&#1075;.%20&#1055;&#1088;&#1086;&#1082;&#1086;&#1087;&#1100;&#1077;&#1074;&#1089;&#1082;/&#1048;&#1085;&#1074;&#1077;&#1089;&#1090;&#1080;&#1094;&#1080;&#1086;&#1085;&#1085;&#1072;&#1103;%20&#1087;&#1088;&#1086;&#1075;&#1088;&#1072;&#1084;&#1084;&#1072;/&#1048;&#1055;%202018-19/&#1050;&#1086;&#1087;&#1080;&#1103;%20&#1048;&#1055;%20&#1055;&#1069;%202018%20&#1082;&#1086;&#1088;&#1088;&#1077;&#1082;&#1090;_%20&#1087;&#1088;&#1077;&#1076;&#1083;&#1086;&#1078;&#1077;&#1085;&#1080;&#1103;_15.08.2018%20&#1086;&#1090;%20&#1055;&#106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chernova/Documents/&#1048;&#1055;%202018/&#1048;&#1090;&#1086;&#1075;&#1086;&#1074;&#1099;&#1077;%20&#1092;&#1086;&#1088;&#1084;&#1099;%20&#1076;&#1083;&#1103;%20&#1088;&#1072;&#1079;&#1084;&#1077;&#1097;&#1077;&#1085;&#1080;&#1103;%20&#1085;&#1077;&#1087;&#1088;&#1072;&#1074;&#1080;&#1083;&#1100;&#1085;&#1099;&#1077;/B0405_1127746611541_02_0_42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"/>
      <sheetName val="Лист2"/>
      <sheetName val="Лист3"/>
      <sheetName val="2018"/>
    </sheetNames>
    <sheetDataSet>
      <sheetData sheetId="0"/>
      <sheetData sheetId="1"/>
      <sheetData sheetId="2"/>
      <sheetData sheetId="3">
        <row r="9">
          <cell r="M9">
            <v>411.36599999999981</v>
          </cell>
        </row>
        <row r="19">
          <cell r="L19">
            <v>208.97499999999999</v>
          </cell>
        </row>
        <row r="21">
          <cell r="L21">
            <v>208.97499999999999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H26">
            <v>11.784806685795161</v>
          </cell>
          <cell r="BW26" t="str">
            <v>нд</v>
          </cell>
        </row>
        <row r="52">
          <cell r="E52">
            <v>2016</v>
          </cell>
        </row>
        <row r="53">
          <cell r="E53">
            <v>2017</v>
          </cell>
          <cell r="G53">
            <v>2018</v>
          </cell>
        </row>
        <row r="54">
          <cell r="E54">
            <v>2017</v>
          </cell>
        </row>
        <row r="55">
          <cell r="O55">
            <v>0</v>
          </cell>
        </row>
        <row r="56">
          <cell r="E56" t="str">
            <v>нд</v>
          </cell>
          <cell r="F56" t="str">
            <v>нд</v>
          </cell>
          <cell r="G56" t="str">
            <v>нд</v>
          </cell>
        </row>
        <row r="58">
          <cell r="E58">
            <v>2017</v>
          </cell>
          <cell r="O58">
            <v>0</v>
          </cell>
        </row>
        <row r="59">
          <cell r="E59">
            <v>2018</v>
          </cell>
          <cell r="O59">
            <v>0</v>
          </cell>
        </row>
        <row r="60">
          <cell r="E60" t="str">
            <v>нд</v>
          </cell>
          <cell r="F60" t="str">
            <v>нд</v>
          </cell>
          <cell r="G60" t="str">
            <v>нд</v>
          </cell>
        </row>
        <row r="61">
          <cell r="E61" t="str">
            <v>нд</v>
          </cell>
          <cell r="F61" t="str">
            <v>нд</v>
          </cell>
          <cell r="G61" t="str">
            <v>нд</v>
          </cell>
        </row>
        <row r="62">
          <cell r="E62" t="str">
            <v>нд</v>
          </cell>
          <cell r="F62" t="str">
            <v>нд</v>
          </cell>
          <cell r="G62" t="str">
            <v>нд</v>
          </cell>
        </row>
        <row r="63">
          <cell r="E63" t="str">
            <v>нд</v>
          </cell>
          <cell r="F63" t="str">
            <v>нд</v>
          </cell>
          <cell r="G63" t="str">
            <v>нд</v>
          </cell>
        </row>
        <row r="64">
          <cell r="E64" t="str">
            <v>нд</v>
          </cell>
          <cell r="F64" t="str">
            <v>нд</v>
          </cell>
          <cell r="G64" t="str">
            <v>нд</v>
          </cell>
        </row>
        <row r="65">
          <cell r="E65" t="str">
            <v>нд</v>
          </cell>
          <cell r="F65" t="str">
            <v>нд</v>
          </cell>
          <cell r="G65" t="str">
            <v>нд</v>
          </cell>
        </row>
        <row r="66">
          <cell r="E66" t="str">
            <v>нд</v>
          </cell>
          <cell r="F66" t="str">
            <v>нд</v>
          </cell>
          <cell r="G66" t="str">
            <v>нд</v>
          </cell>
        </row>
        <row r="67">
          <cell r="E67" t="str">
            <v>нд</v>
          </cell>
          <cell r="F67" t="str">
            <v>нд</v>
          </cell>
          <cell r="G67" t="str">
            <v>нд</v>
          </cell>
        </row>
        <row r="68">
          <cell r="E68" t="str">
            <v>нд</v>
          </cell>
          <cell r="F68" t="str">
            <v>нд</v>
          </cell>
          <cell r="G68" t="str">
            <v>нд</v>
          </cell>
        </row>
        <row r="69">
          <cell r="E69" t="str">
            <v>нд</v>
          </cell>
          <cell r="F69" t="str">
            <v>нд</v>
          </cell>
          <cell r="G69" t="str">
            <v>нд</v>
          </cell>
        </row>
        <row r="70">
          <cell r="E70" t="str">
            <v>нд</v>
          </cell>
          <cell r="F70" t="str">
            <v>нд</v>
          </cell>
          <cell r="G70" t="str">
            <v>нд</v>
          </cell>
        </row>
        <row r="71">
          <cell r="E71" t="str">
            <v>нд</v>
          </cell>
          <cell r="F71" t="str">
            <v>нд</v>
          </cell>
          <cell r="G71" t="str">
            <v>нд</v>
          </cell>
        </row>
        <row r="72">
          <cell r="E72" t="str">
            <v>нд</v>
          </cell>
          <cell r="F72" t="str">
            <v>нд</v>
          </cell>
          <cell r="G72" t="str">
            <v>нд</v>
          </cell>
        </row>
        <row r="73">
          <cell r="E73" t="str">
            <v>нд</v>
          </cell>
          <cell r="F73" t="str">
            <v>нд</v>
          </cell>
          <cell r="G73" t="str">
            <v>нд</v>
          </cell>
        </row>
        <row r="74">
          <cell r="E74" t="str">
            <v>нд</v>
          </cell>
          <cell r="F74" t="str">
            <v>нд</v>
          </cell>
          <cell r="G74" t="str">
            <v>нд</v>
          </cell>
        </row>
        <row r="75">
          <cell r="E75" t="str">
            <v>нд</v>
          </cell>
          <cell r="F75" t="str">
            <v>нд</v>
          </cell>
          <cell r="G75" t="str">
            <v>нд</v>
          </cell>
        </row>
        <row r="76">
          <cell r="E76" t="str">
            <v>нд</v>
          </cell>
          <cell r="F76" t="str">
            <v>нд</v>
          </cell>
          <cell r="G76" t="str">
            <v>нд</v>
          </cell>
        </row>
        <row r="77">
          <cell r="E77" t="str">
            <v>нд</v>
          </cell>
          <cell r="F77" t="str">
            <v>нд</v>
          </cell>
          <cell r="G77" t="str">
            <v>нд</v>
          </cell>
        </row>
        <row r="78">
          <cell r="E78" t="str">
            <v>нд</v>
          </cell>
          <cell r="F78" t="str">
            <v>нд</v>
          </cell>
          <cell r="G78" t="str">
            <v>нд</v>
          </cell>
        </row>
        <row r="79">
          <cell r="E79" t="str">
            <v>нд</v>
          </cell>
          <cell r="F79" t="str">
            <v>нд</v>
          </cell>
          <cell r="G79" t="str">
            <v>нд</v>
          </cell>
        </row>
        <row r="80">
          <cell r="E80" t="str">
            <v>нд</v>
          </cell>
          <cell r="F80" t="str">
            <v>нд</v>
          </cell>
          <cell r="G80" t="str">
            <v>нд</v>
          </cell>
        </row>
        <row r="82">
          <cell r="F82">
            <v>2018</v>
          </cell>
        </row>
        <row r="83">
          <cell r="E83">
            <v>2018</v>
          </cell>
          <cell r="G83">
            <v>2018</v>
          </cell>
          <cell r="O83">
            <v>0</v>
          </cell>
          <cell r="U83">
            <v>0.77420699999999998</v>
          </cell>
        </row>
        <row r="84">
          <cell r="T84"/>
          <cell r="U84"/>
          <cell r="V84"/>
          <cell r="W84"/>
          <cell r="X84"/>
        </row>
        <row r="85">
          <cell r="T85"/>
          <cell r="U85"/>
          <cell r="V85"/>
          <cell r="W85"/>
          <cell r="X85"/>
        </row>
        <row r="86">
          <cell r="T86"/>
          <cell r="U86"/>
          <cell r="V86"/>
          <cell r="W86"/>
          <cell r="X86"/>
        </row>
        <row r="87">
          <cell r="T87"/>
          <cell r="U87"/>
          <cell r="V87"/>
          <cell r="W87"/>
          <cell r="X87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4"/>
  <sheetViews>
    <sheetView tabSelected="1" view="pageBreakPreview" topLeftCell="A88" zoomScale="60" zoomScaleNormal="70" workbookViewId="0">
      <selection activeCell="Z104" sqref="Z104"/>
    </sheetView>
  </sheetViews>
  <sheetFormatPr defaultRowHeight="15.75" x14ac:dyDescent="0.25"/>
  <cols>
    <col min="1" max="1" width="11.85546875" style="15" customWidth="1"/>
    <col min="2" max="2" width="87.42578125" style="15" customWidth="1"/>
    <col min="3" max="3" width="13.140625" style="15" customWidth="1"/>
    <col min="4" max="4" width="8.140625" style="15" customWidth="1"/>
    <col min="5" max="5" width="8.140625" style="3" customWidth="1"/>
    <col min="6" max="6" width="10.85546875" style="3" customWidth="1"/>
    <col min="7" max="7" width="12.140625" style="3" customWidth="1"/>
    <col min="8" max="8" width="13.28515625" style="3" customWidth="1"/>
    <col min="9" max="9" width="16.5703125" style="3" customWidth="1"/>
    <col min="10" max="10" width="14.28515625" style="3" customWidth="1"/>
    <col min="11" max="11" width="10.140625" style="3" customWidth="1"/>
    <col min="12" max="15" width="10.140625" style="2" customWidth="1"/>
    <col min="16" max="16" width="10.85546875" style="2" customWidth="1"/>
    <col min="17" max="20" width="10.140625" style="2" customWidth="1"/>
    <col min="21" max="21" width="8.140625" style="2" customWidth="1"/>
    <col min="22" max="22" width="10.140625" style="2" customWidth="1"/>
    <col min="23" max="23" width="10.42578125" style="2" customWidth="1"/>
    <col min="24" max="24" width="11.140625" style="2" customWidth="1"/>
    <col min="25" max="25" width="10.140625" style="20" customWidth="1"/>
    <col min="26" max="26" width="13.42578125" style="20" customWidth="1"/>
    <col min="27" max="27" width="13.140625" style="2" hidden="1" customWidth="1"/>
    <col min="28" max="28" width="16.140625" style="2" hidden="1" customWidth="1"/>
    <col min="29" max="29" width="13.140625" style="2" hidden="1" customWidth="1"/>
    <col min="30" max="30" width="16.42578125" style="2" hidden="1" customWidth="1"/>
    <col min="31" max="31" width="12.85546875" style="2" hidden="1" customWidth="1"/>
    <col min="32" max="32" width="16.5703125" style="2" hidden="1" customWidth="1"/>
    <col min="33" max="33" width="18.85546875" style="2" hidden="1" customWidth="1"/>
    <col min="34" max="34" width="19" style="2" hidden="1" customWidth="1"/>
    <col min="35" max="35" width="19.28515625" style="2" customWidth="1"/>
    <col min="36" max="36" width="8.42578125" style="3" customWidth="1"/>
    <col min="37" max="43" width="8.28515625" style="3" customWidth="1"/>
    <col min="44" max="44" width="9.85546875" style="3" customWidth="1"/>
    <col min="45" max="45" width="7" style="3" customWidth="1"/>
    <col min="46" max="46" width="7.85546875" style="3" customWidth="1"/>
    <col min="47" max="47" width="11" style="3" customWidth="1"/>
    <col min="48" max="48" width="7.7109375" style="3" customWidth="1"/>
    <col min="49" max="49" width="8.85546875" style="3" customWidth="1"/>
    <col min="50" max="16384" width="9.140625" style="3"/>
  </cols>
  <sheetData>
    <row r="1" spans="1:54" ht="18.75" hidden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Z1" s="2"/>
      <c r="AA1" s="75" t="s">
        <v>260</v>
      </c>
      <c r="AC1" s="75" t="s">
        <v>260</v>
      </c>
      <c r="AE1" s="75" t="s">
        <v>260</v>
      </c>
      <c r="AG1" s="75" t="s">
        <v>260</v>
      </c>
      <c r="AI1" s="75" t="s">
        <v>0</v>
      </c>
    </row>
    <row r="2" spans="1:54" ht="18.75" hidden="1" x14ac:dyDescent="0.3">
      <c r="A2" s="1"/>
      <c r="B2" s="1"/>
      <c r="C2" s="1"/>
      <c r="D2" s="1"/>
      <c r="E2" s="2"/>
      <c r="F2" s="2"/>
      <c r="G2" s="2"/>
      <c r="H2" s="2"/>
      <c r="I2" s="2"/>
      <c r="J2" s="2"/>
      <c r="K2" s="2"/>
      <c r="Z2" s="2"/>
      <c r="AA2" s="23" t="s">
        <v>2</v>
      </c>
      <c r="AC2" s="23" t="s">
        <v>2</v>
      </c>
      <c r="AE2" s="23" t="s">
        <v>2</v>
      </c>
      <c r="AG2" s="23" t="s">
        <v>2</v>
      </c>
      <c r="AI2" s="23" t="s">
        <v>2</v>
      </c>
    </row>
    <row r="3" spans="1:54" ht="18.75" hidden="1" x14ac:dyDescent="0.3">
      <c r="A3" s="1"/>
      <c r="B3" s="1"/>
      <c r="C3" s="1"/>
      <c r="D3" s="1"/>
      <c r="E3" s="2"/>
      <c r="F3" s="2"/>
      <c r="G3" s="2"/>
      <c r="H3" s="2"/>
      <c r="I3" s="2"/>
      <c r="J3" s="2"/>
      <c r="K3" s="2"/>
      <c r="Z3" s="2"/>
      <c r="AA3" s="23" t="s">
        <v>6</v>
      </c>
      <c r="AC3" s="23" t="s">
        <v>6</v>
      </c>
      <c r="AE3" s="23" t="s">
        <v>6</v>
      </c>
      <c r="AG3" s="23" t="s">
        <v>6</v>
      </c>
      <c r="AI3" s="23" t="s">
        <v>6</v>
      </c>
    </row>
    <row r="4" spans="1:54" ht="18.75" hidden="1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2"/>
      <c r="Z4" s="2"/>
      <c r="AA4" s="23"/>
      <c r="AC4" s="23"/>
      <c r="AE4" s="23"/>
      <c r="AG4" s="23"/>
      <c r="AI4" s="23"/>
    </row>
    <row r="5" spans="1:54" ht="18.75" hidden="1" x14ac:dyDescent="0.3">
      <c r="A5" s="1"/>
      <c r="B5" s="1"/>
      <c r="C5" s="1"/>
      <c r="D5" s="1"/>
      <c r="E5" s="2"/>
      <c r="F5" s="2"/>
      <c r="G5" s="2"/>
      <c r="H5" s="2"/>
      <c r="I5" s="2"/>
      <c r="J5" s="2"/>
      <c r="K5" s="2"/>
      <c r="X5" s="4" t="s">
        <v>1</v>
      </c>
      <c r="AI5" s="5"/>
    </row>
    <row r="6" spans="1:54" ht="18.75" hidden="1" x14ac:dyDescent="0.3">
      <c r="A6" s="1"/>
      <c r="B6" s="1"/>
      <c r="C6" s="1"/>
      <c r="D6" s="1"/>
      <c r="E6" s="2"/>
      <c r="F6" s="2"/>
      <c r="G6" s="2"/>
      <c r="H6" s="2"/>
      <c r="I6" s="2"/>
      <c r="J6" s="2"/>
      <c r="K6" s="2"/>
      <c r="X6" s="4" t="s">
        <v>3</v>
      </c>
      <c r="AI6" s="5"/>
    </row>
    <row r="7" spans="1:54" ht="18.75" hidden="1" x14ac:dyDescent="0.3">
      <c r="A7" s="1"/>
      <c r="B7" s="1"/>
      <c r="C7" s="1"/>
      <c r="D7" s="1"/>
      <c r="E7" s="2"/>
      <c r="F7" s="2"/>
      <c r="G7" s="2"/>
      <c r="H7" s="2"/>
      <c r="I7" s="2"/>
      <c r="J7" s="2"/>
      <c r="K7" s="2"/>
      <c r="X7" s="4" t="s">
        <v>4</v>
      </c>
      <c r="AI7" s="5"/>
    </row>
    <row r="8" spans="1:54" ht="18.75" hidden="1" x14ac:dyDescent="0.3">
      <c r="A8" s="1"/>
      <c r="B8" s="1"/>
      <c r="C8" s="1"/>
      <c r="D8" s="1"/>
      <c r="E8" s="2"/>
      <c r="F8" s="2"/>
      <c r="G8" s="2"/>
      <c r="H8" s="2"/>
      <c r="I8" s="2"/>
      <c r="J8" s="2"/>
      <c r="K8" s="2"/>
      <c r="X8" s="4" t="s">
        <v>5</v>
      </c>
      <c r="AI8" s="5"/>
    </row>
    <row r="9" spans="1:54" ht="18.75" hidden="1" x14ac:dyDescent="0.3">
      <c r="A9" s="1"/>
      <c r="B9" s="1"/>
      <c r="C9" s="1"/>
      <c r="D9" s="1"/>
      <c r="E9" s="2"/>
      <c r="F9" s="2"/>
      <c r="G9" s="2"/>
      <c r="H9" s="2"/>
      <c r="I9" s="2"/>
      <c r="J9" s="2"/>
      <c r="K9" s="2"/>
      <c r="X9" s="4" t="s">
        <v>258</v>
      </c>
      <c r="AI9" s="5"/>
    </row>
    <row r="10" spans="1:54" ht="18.75" hidden="1" x14ac:dyDescent="0.3">
      <c r="A10" s="1"/>
      <c r="B10" s="1"/>
      <c r="C10" s="1"/>
      <c r="D10" s="1"/>
      <c r="E10" s="2"/>
      <c r="F10" s="2"/>
      <c r="G10" s="2"/>
      <c r="H10" s="2"/>
      <c r="I10" s="2"/>
      <c r="J10" s="2"/>
      <c r="K10" s="2"/>
      <c r="X10" s="4"/>
      <c r="AI10" s="5"/>
    </row>
    <row r="11" spans="1:54" ht="18.75" hidden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  <c r="K11" s="2"/>
      <c r="X11" s="4" t="s">
        <v>259</v>
      </c>
      <c r="AH11" s="3"/>
      <c r="AI11" s="5"/>
    </row>
    <row r="12" spans="1:54" ht="18.75" x14ac:dyDescent="0.3">
      <c r="A12" s="71" t="s">
        <v>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</row>
    <row r="13" spans="1:54" ht="18.75" x14ac:dyDescent="0.3">
      <c r="A13" s="6"/>
      <c r="B13" s="6"/>
      <c r="C13" s="6"/>
      <c r="D13" s="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21"/>
      <c r="Z13" s="21"/>
      <c r="AA13" s="16"/>
      <c r="AB13" s="16"/>
      <c r="AC13" s="16"/>
      <c r="AD13" s="16"/>
      <c r="AE13" s="16"/>
      <c r="AF13" s="16"/>
      <c r="AG13" s="16"/>
      <c r="AH13" s="16"/>
      <c r="AI13" s="16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4" ht="18.75" x14ac:dyDescent="0.25">
      <c r="A14" s="72" t="s">
        <v>198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x14ac:dyDescent="0.25">
      <c r="A15" s="73" t="s">
        <v>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</row>
    <row r="16" spans="1:54" ht="18.75" x14ac:dyDescent="0.3">
      <c r="A16" s="1"/>
      <c r="B16" s="1"/>
      <c r="C16" s="1"/>
      <c r="D16" s="1"/>
      <c r="E16" s="2"/>
      <c r="F16" s="2"/>
      <c r="G16" s="2"/>
      <c r="H16" s="2"/>
      <c r="I16" s="2"/>
      <c r="J16" s="2"/>
      <c r="K16" s="2"/>
      <c r="AH16" s="23"/>
    </row>
    <row r="17" spans="1:54" ht="18.75" x14ac:dyDescent="0.3">
      <c r="A17" s="74" t="s">
        <v>196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4" ht="18.75" x14ac:dyDescent="0.3">
      <c r="A18" s="6"/>
      <c r="B18" s="6"/>
      <c r="C18" s="6"/>
      <c r="D18" s="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1"/>
      <c r="Z18" s="21"/>
      <c r="AA18" s="16"/>
      <c r="AB18" s="16"/>
      <c r="AC18" s="16"/>
      <c r="AD18" s="16"/>
      <c r="AE18" s="16"/>
      <c r="AF18" s="16"/>
      <c r="AG18" s="16"/>
      <c r="AH18" s="16"/>
      <c r="AI18" s="16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4" ht="18.75" x14ac:dyDescent="0.3">
      <c r="A19" s="74" t="s">
        <v>197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x14ac:dyDescent="0.25">
      <c r="A20" s="70" t="s">
        <v>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</row>
    <row r="21" spans="1:54" ht="21" customHeight="1" x14ac:dyDescent="0.25">
      <c r="A21" s="12"/>
      <c r="B21" s="12"/>
      <c r="C21" s="12"/>
      <c r="D21" s="12"/>
      <c r="E21" s="13"/>
      <c r="F21" s="13"/>
      <c r="G21" s="13"/>
      <c r="H21" s="13"/>
      <c r="I21" s="47"/>
      <c r="J21" s="4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2"/>
      <c r="Z21" s="22"/>
      <c r="AA21" s="13"/>
      <c r="AB21" s="13"/>
      <c r="AC21" s="13"/>
      <c r="AD21" s="13"/>
      <c r="AE21" s="13"/>
      <c r="AF21" s="13"/>
      <c r="AG21" s="60"/>
      <c r="AH21" s="60"/>
      <c r="AI21" s="60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4" ht="56.25" customHeight="1" x14ac:dyDescent="0.25">
      <c r="A22" s="59" t="s">
        <v>10</v>
      </c>
      <c r="B22" s="59" t="s">
        <v>11</v>
      </c>
      <c r="C22" s="59" t="s">
        <v>200</v>
      </c>
      <c r="D22" s="61" t="s">
        <v>12</v>
      </c>
      <c r="E22" s="61" t="s">
        <v>13</v>
      </c>
      <c r="F22" s="59" t="s">
        <v>14</v>
      </c>
      <c r="G22" s="59"/>
      <c r="H22" s="62" t="s">
        <v>15</v>
      </c>
      <c r="I22" s="62"/>
      <c r="J22" s="63" t="s">
        <v>253</v>
      </c>
      <c r="K22" s="56" t="s">
        <v>16</v>
      </c>
      <c r="L22" s="57"/>
      <c r="M22" s="57"/>
      <c r="N22" s="57"/>
      <c r="O22" s="57"/>
      <c r="P22" s="57"/>
      <c r="Q22" s="57"/>
      <c r="R22" s="57"/>
      <c r="S22" s="57"/>
      <c r="T22" s="66"/>
      <c r="U22" s="56" t="s">
        <v>17</v>
      </c>
      <c r="V22" s="57"/>
      <c r="W22" s="57"/>
      <c r="X22" s="66"/>
      <c r="Y22" s="52" t="s">
        <v>154</v>
      </c>
      <c r="Z22" s="53"/>
      <c r="AA22" s="56" t="s">
        <v>18</v>
      </c>
      <c r="AB22" s="57"/>
      <c r="AC22" s="57"/>
      <c r="AD22" s="57"/>
      <c r="AE22" s="57"/>
      <c r="AF22" s="57"/>
      <c r="AG22" s="57"/>
      <c r="AH22" s="57"/>
      <c r="AI22" s="67" t="s">
        <v>19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4" ht="106.5" customHeight="1" x14ac:dyDescent="0.25">
      <c r="A23" s="59"/>
      <c r="B23" s="59"/>
      <c r="C23" s="59"/>
      <c r="D23" s="61"/>
      <c r="E23" s="61"/>
      <c r="F23" s="59"/>
      <c r="G23" s="59"/>
      <c r="H23" s="62"/>
      <c r="I23" s="62"/>
      <c r="J23" s="64"/>
      <c r="K23" s="56" t="s">
        <v>20</v>
      </c>
      <c r="L23" s="57"/>
      <c r="M23" s="57"/>
      <c r="N23" s="57"/>
      <c r="O23" s="66"/>
      <c r="P23" s="56" t="s">
        <v>21</v>
      </c>
      <c r="Q23" s="57"/>
      <c r="R23" s="57"/>
      <c r="S23" s="57"/>
      <c r="T23" s="66"/>
      <c r="U23" s="59" t="s">
        <v>255</v>
      </c>
      <c r="V23" s="59"/>
      <c r="W23" s="59" t="s">
        <v>256</v>
      </c>
      <c r="X23" s="59"/>
      <c r="Y23" s="54"/>
      <c r="Z23" s="55"/>
      <c r="AA23" s="58" t="s">
        <v>22</v>
      </c>
      <c r="AB23" s="58"/>
      <c r="AC23" s="58" t="s">
        <v>23</v>
      </c>
      <c r="AD23" s="58"/>
      <c r="AE23" s="58" t="s">
        <v>24</v>
      </c>
      <c r="AF23" s="58"/>
      <c r="AG23" s="59" t="s">
        <v>25</v>
      </c>
      <c r="AH23" s="59" t="s">
        <v>26</v>
      </c>
      <c r="AI23" s="68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4" ht="124.5" customHeight="1" x14ac:dyDescent="0.25">
      <c r="A24" s="59"/>
      <c r="B24" s="59"/>
      <c r="C24" s="59"/>
      <c r="D24" s="61"/>
      <c r="E24" s="61"/>
      <c r="F24" s="27" t="s">
        <v>20</v>
      </c>
      <c r="G24" s="27" t="s">
        <v>27</v>
      </c>
      <c r="H24" s="26" t="s">
        <v>28</v>
      </c>
      <c r="I24" s="26" t="s">
        <v>27</v>
      </c>
      <c r="J24" s="65"/>
      <c r="K24" s="50" t="s">
        <v>29</v>
      </c>
      <c r="L24" s="50" t="s">
        <v>30</v>
      </c>
      <c r="M24" s="50" t="s">
        <v>31</v>
      </c>
      <c r="N24" s="50" t="s">
        <v>32</v>
      </c>
      <c r="O24" s="50" t="s">
        <v>33</v>
      </c>
      <c r="P24" s="50" t="s">
        <v>29</v>
      </c>
      <c r="Q24" s="50" t="s">
        <v>30</v>
      </c>
      <c r="R24" s="50" t="s">
        <v>31</v>
      </c>
      <c r="S24" s="50" t="s">
        <v>32</v>
      </c>
      <c r="T24" s="50" t="s">
        <v>33</v>
      </c>
      <c r="U24" s="50" t="s">
        <v>34</v>
      </c>
      <c r="V24" s="50" t="s">
        <v>35</v>
      </c>
      <c r="W24" s="50" t="s">
        <v>34</v>
      </c>
      <c r="X24" s="50" t="s">
        <v>35</v>
      </c>
      <c r="Y24" s="49" t="s">
        <v>36</v>
      </c>
      <c r="Z24" s="49" t="s">
        <v>254</v>
      </c>
      <c r="AA24" s="25" t="s">
        <v>38</v>
      </c>
      <c r="AB24" s="25" t="s">
        <v>37</v>
      </c>
      <c r="AC24" s="25" t="s">
        <v>38</v>
      </c>
      <c r="AD24" s="25" t="s">
        <v>39</v>
      </c>
      <c r="AE24" s="25" t="s">
        <v>38</v>
      </c>
      <c r="AF24" s="25" t="s">
        <v>39</v>
      </c>
      <c r="AG24" s="59"/>
      <c r="AH24" s="59"/>
      <c r="AI24" s="69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4" ht="19.5" customHeight="1" x14ac:dyDescent="0.25">
      <c r="A25" s="25">
        <v>1</v>
      </c>
      <c r="B25" s="25">
        <v>2</v>
      </c>
      <c r="C25" s="25">
        <v>3</v>
      </c>
      <c r="D25" s="25">
        <v>4</v>
      </c>
      <c r="E25" s="25">
        <v>5</v>
      </c>
      <c r="F25" s="25">
        <v>6</v>
      </c>
      <c r="G25" s="25">
        <v>7</v>
      </c>
      <c r="H25" s="25">
        <v>8</v>
      </c>
      <c r="I25" s="25">
        <v>9</v>
      </c>
      <c r="J25" s="25">
        <v>10</v>
      </c>
      <c r="K25" s="49">
        <v>11</v>
      </c>
      <c r="L25" s="49">
        <v>12</v>
      </c>
      <c r="M25" s="49">
        <v>13</v>
      </c>
      <c r="N25" s="49">
        <v>14</v>
      </c>
      <c r="O25" s="49">
        <v>15</v>
      </c>
      <c r="P25" s="49">
        <v>16</v>
      </c>
      <c r="Q25" s="49">
        <v>17</v>
      </c>
      <c r="R25" s="49">
        <v>18</v>
      </c>
      <c r="S25" s="49">
        <v>19</v>
      </c>
      <c r="T25" s="49">
        <v>20</v>
      </c>
      <c r="U25" s="49">
        <v>21</v>
      </c>
      <c r="V25" s="49">
        <v>22</v>
      </c>
      <c r="W25" s="49">
        <v>25</v>
      </c>
      <c r="X25" s="49">
        <v>26</v>
      </c>
      <c r="Y25" s="49">
        <v>27</v>
      </c>
      <c r="Z25" s="49">
        <v>28</v>
      </c>
      <c r="AA25" s="14" t="s">
        <v>40</v>
      </c>
      <c r="AB25" s="14" t="s">
        <v>41</v>
      </c>
      <c r="AC25" s="14" t="s">
        <v>42</v>
      </c>
      <c r="AD25" s="14" t="s">
        <v>43</v>
      </c>
      <c r="AE25" s="14" t="s">
        <v>44</v>
      </c>
      <c r="AF25" s="14" t="s">
        <v>45</v>
      </c>
      <c r="AG25" s="25">
        <v>30</v>
      </c>
      <c r="AH25" s="25">
        <v>31</v>
      </c>
      <c r="AI25" s="25">
        <v>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4" ht="31.5" customHeight="1" x14ac:dyDescent="0.25">
      <c r="A26" s="34" t="s">
        <v>46</v>
      </c>
      <c r="B26" s="35" t="s">
        <v>129</v>
      </c>
      <c r="C26" s="31" t="s">
        <v>128</v>
      </c>
      <c r="D26" s="31" t="s">
        <v>128</v>
      </c>
      <c r="E26" s="17" t="s">
        <v>128</v>
      </c>
      <c r="F26" s="17" t="s">
        <v>128</v>
      </c>
      <c r="G26" s="17" t="s">
        <v>128</v>
      </c>
      <c r="H26" s="19">
        <f t="shared" ref="H26:Z26" si="0">H27+H51+H89+H92+H98+H99</f>
        <v>21.20824818880584</v>
      </c>
      <c r="I26" s="19">
        <f>I27+I51+I89+I92+I98+I99</f>
        <v>24.468800053915071</v>
      </c>
      <c r="J26" s="19">
        <f t="shared" si="0"/>
        <v>0.92511823999999998</v>
      </c>
      <c r="K26" s="19">
        <f t="shared" si="0"/>
        <v>116.57340149308935</v>
      </c>
      <c r="L26" s="19">
        <f t="shared" si="0"/>
        <v>5.2328831637618913</v>
      </c>
      <c r="M26" s="19">
        <f t="shared" si="0"/>
        <v>40.005098570928808</v>
      </c>
      <c r="N26" s="19">
        <f t="shared" si="0"/>
        <v>71.335420916398647</v>
      </c>
      <c r="O26" s="19">
        <f t="shared" si="0"/>
        <v>0</v>
      </c>
      <c r="P26" s="19">
        <f t="shared" si="0"/>
        <v>705.59652462743111</v>
      </c>
      <c r="Q26" s="19">
        <f t="shared" si="0"/>
        <v>26.117815483960197</v>
      </c>
      <c r="R26" s="19">
        <f t="shared" si="0"/>
        <v>127.46937475338356</v>
      </c>
      <c r="S26" s="19">
        <f t="shared" si="0"/>
        <v>550.39824200232738</v>
      </c>
      <c r="T26" s="19">
        <f t="shared" si="0"/>
        <v>0</v>
      </c>
      <c r="U26" s="19">
        <f t="shared" si="0"/>
        <v>21.053615133656567</v>
      </c>
      <c r="V26" s="19">
        <f t="shared" si="0"/>
        <v>108.73242269671695</v>
      </c>
      <c r="W26" s="19">
        <f t="shared" si="0"/>
        <v>24.458330580928664</v>
      </c>
      <c r="X26" s="19">
        <f t="shared" si="0"/>
        <v>704.92328062743104</v>
      </c>
      <c r="Y26" s="19">
        <f t="shared" si="0"/>
        <v>69.91373474576271</v>
      </c>
      <c r="Z26" s="19">
        <f t="shared" si="0"/>
        <v>340.39246737606868</v>
      </c>
      <c r="AA26" s="1"/>
      <c r="AB26" s="1"/>
      <c r="AC26" s="1"/>
      <c r="AD26" s="1"/>
      <c r="AE26" s="1"/>
      <c r="AF26" s="1"/>
      <c r="AG26" s="1"/>
      <c r="AH26" s="1"/>
      <c r="AI26" s="28" t="str">
        <f>[2]Лист1!$BW$26</f>
        <v>нд</v>
      </c>
    </row>
    <row r="27" spans="1:54" x14ac:dyDescent="0.25">
      <c r="A27" s="36" t="s">
        <v>47</v>
      </c>
      <c r="B27" s="37" t="s">
        <v>48</v>
      </c>
      <c r="C27" s="32" t="s">
        <v>128</v>
      </c>
      <c r="D27" s="32" t="s">
        <v>128</v>
      </c>
      <c r="E27" s="17" t="s">
        <v>128</v>
      </c>
      <c r="F27" s="17" t="s">
        <v>128</v>
      </c>
      <c r="G27" s="17" t="s">
        <v>128</v>
      </c>
      <c r="H27" s="19">
        <f>H28+H47</f>
        <v>0</v>
      </c>
      <c r="I27" s="19">
        <f t="shared" ref="I27:Z27" si="1">I28+I47</f>
        <v>9.6544241550000007E-2</v>
      </c>
      <c r="J27" s="19">
        <f t="shared" si="1"/>
        <v>0</v>
      </c>
      <c r="K27" s="19">
        <f t="shared" si="1"/>
        <v>0</v>
      </c>
      <c r="L27" s="19">
        <f t="shared" si="1"/>
        <v>0</v>
      </c>
      <c r="M27" s="19">
        <f t="shared" si="1"/>
        <v>0</v>
      </c>
      <c r="N27" s="19">
        <f t="shared" si="1"/>
        <v>0</v>
      </c>
      <c r="O27" s="19">
        <f t="shared" si="1"/>
        <v>0</v>
      </c>
      <c r="P27" s="19">
        <f t="shared" si="1"/>
        <v>505.85348929161</v>
      </c>
      <c r="Q27" s="19">
        <f t="shared" si="1"/>
        <v>19.908171620000001</v>
      </c>
      <c r="R27" s="19">
        <f t="shared" si="1"/>
        <v>84.424859593850002</v>
      </c>
      <c r="S27" s="19">
        <f t="shared" si="1"/>
        <v>399.64035793000005</v>
      </c>
      <c r="T27" s="19">
        <f t="shared" si="1"/>
        <v>0</v>
      </c>
      <c r="U27" s="19">
        <f t="shared" si="1"/>
        <v>0</v>
      </c>
      <c r="V27" s="19">
        <f t="shared" si="1"/>
        <v>0</v>
      </c>
      <c r="W27" s="19">
        <f t="shared" si="1"/>
        <v>9.6544241550000007E-2</v>
      </c>
      <c r="X27" s="19">
        <f t="shared" si="1"/>
        <v>505.85348929161</v>
      </c>
      <c r="Y27" s="19">
        <f t="shared" si="1"/>
        <v>0</v>
      </c>
      <c r="Z27" s="19">
        <f t="shared" si="1"/>
        <v>168.06356569161002</v>
      </c>
      <c r="AA27" s="1"/>
      <c r="AB27" s="1"/>
      <c r="AC27" s="1"/>
      <c r="AD27" s="1"/>
      <c r="AE27" s="1"/>
      <c r="AF27" s="1"/>
      <c r="AG27" s="1"/>
      <c r="AH27" s="1"/>
      <c r="AI27" s="28" t="str">
        <f>[2]Лист1!$BW$26</f>
        <v>нд</v>
      </c>
    </row>
    <row r="28" spans="1:54" ht="31.5" x14ac:dyDescent="0.25">
      <c r="A28" s="36" t="s">
        <v>49</v>
      </c>
      <c r="B28" s="37" t="s">
        <v>50</v>
      </c>
      <c r="C28" s="32" t="s">
        <v>128</v>
      </c>
      <c r="D28" s="32" t="s">
        <v>128</v>
      </c>
      <c r="E28" s="17" t="s">
        <v>128</v>
      </c>
      <c r="F28" s="17" t="s">
        <v>128</v>
      </c>
      <c r="G28" s="17" t="s">
        <v>128</v>
      </c>
      <c r="H28" s="19">
        <f>H29+H30+H32</f>
        <v>0</v>
      </c>
      <c r="I28" s="19">
        <f t="shared" ref="I28:Z28" si="2">I29+I30+I32</f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  <c r="O28" s="19">
        <f t="shared" si="2"/>
        <v>0</v>
      </c>
      <c r="P28" s="19">
        <f t="shared" si="2"/>
        <v>505.30819300776</v>
      </c>
      <c r="Q28" s="19">
        <f t="shared" si="2"/>
        <v>19.908171620000001</v>
      </c>
      <c r="R28" s="19">
        <f t="shared" si="2"/>
        <v>84.265070809999997</v>
      </c>
      <c r="S28" s="19">
        <f t="shared" si="2"/>
        <v>399.25485043000003</v>
      </c>
      <c r="T28" s="19">
        <f t="shared" si="2"/>
        <v>0</v>
      </c>
      <c r="U28" s="19">
        <f t="shared" si="2"/>
        <v>0</v>
      </c>
      <c r="V28" s="19">
        <f t="shared" si="2"/>
        <v>0</v>
      </c>
      <c r="W28" s="19">
        <f t="shared" si="2"/>
        <v>0</v>
      </c>
      <c r="X28" s="19">
        <f t="shared" si="2"/>
        <v>505.30819300776</v>
      </c>
      <c r="Y28" s="19">
        <f t="shared" si="2"/>
        <v>0</v>
      </c>
      <c r="Z28" s="19">
        <f t="shared" si="2"/>
        <v>167.51826940776002</v>
      </c>
      <c r="AA28" s="1"/>
      <c r="AB28" s="1"/>
      <c r="AC28" s="1"/>
      <c r="AD28" s="1"/>
      <c r="AE28" s="1"/>
      <c r="AF28" s="1"/>
      <c r="AG28" s="1"/>
      <c r="AH28" s="1"/>
      <c r="AI28" s="28" t="str">
        <f>[2]Лист1!$BW$26</f>
        <v>нд</v>
      </c>
    </row>
    <row r="29" spans="1:54" ht="34.5" customHeight="1" x14ac:dyDescent="0.25">
      <c r="A29" s="36" t="s">
        <v>51</v>
      </c>
      <c r="B29" s="37" t="s">
        <v>52</v>
      </c>
      <c r="C29" s="32" t="s">
        <v>128</v>
      </c>
      <c r="D29" s="32" t="s">
        <v>128</v>
      </c>
      <c r="E29" s="17" t="s">
        <v>128</v>
      </c>
      <c r="F29" s="17" t="s">
        <v>128</v>
      </c>
      <c r="G29" s="17" t="s">
        <v>128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"/>
      <c r="AB29" s="1"/>
      <c r="AC29" s="1"/>
      <c r="AD29" s="1"/>
      <c r="AE29" s="1"/>
      <c r="AF29" s="1"/>
      <c r="AG29" s="1"/>
      <c r="AH29" s="1"/>
      <c r="AI29" s="28" t="str">
        <f>[2]Лист1!$BW$26</f>
        <v>нд</v>
      </c>
    </row>
    <row r="30" spans="1:54" ht="31.5" x14ac:dyDescent="0.25">
      <c r="A30" s="36" t="s">
        <v>53</v>
      </c>
      <c r="B30" s="37" t="s">
        <v>54</v>
      </c>
      <c r="C30" s="32" t="s">
        <v>130</v>
      </c>
      <c r="D30" s="32" t="s">
        <v>128</v>
      </c>
      <c r="E30" s="17" t="s">
        <v>128</v>
      </c>
      <c r="F30" s="17" t="s">
        <v>128</v>
      </c>
      <c r="G30" s="17" t="s">
        <v>128</v>
      </c>
      <c r="H30" s="19">
        <f>H31</f>
        <v>0</v>
      </c>
      <c r="I30" s="19">
        <f t="shared" ref="I30:Z30" si="3">I31</f>
        <v>0</v>
      </c>
      <c r="J30" s="19">
        <f t="shared" si="3"/>
        <v>0</v>
      </c>
      <c r="K30" s="19">
        <f t="shared" si="3"/>
        <v>0</v>
      </c>
      <c r="L30" s="19">
        <f t="shared" si="3"/>
        <v>0</v>
      </c>
      <c r="M30" s="19">
        <f t="shared" si="3"/>
        <v>0</v>
      </c>
      <c r="N30" s="19">
        <f t="shared" si="3"/>
        <v>0</v>
      </c>
      <c r="O30" s="19">
        <f t="shared" si="3"/>
        <v>0</v>
      </c>
      <c r="P30" s="19">
        <f t="shared" si="3"/>
        <v>1.95987190776</v>
      </c>
      <c r="Q30" s="19">
        <f t="shared" si="3"/>
        <v>7.9771759999999997E-2</v>
      </c>
      <c r="R30" s="19">
        <f t="shared" si="3"/>
        <v>0</v>
      </c>
      <c r="S30" s="19">
        <f t="shared" si="3"/>
        <v>0</v>
      </c>
      <c r="T30" s="19">
        <f t="shared" si="3"/>
        <v>0</v>
      </c>
      <c r="U30" s="19">
        <f t="shared" si="3"/>
        <v>0</v>
      </c>
      <c r="V30" s="19">
        <f t="shared" si="3"/>
        <v>0</v>
      </c>
      <c r="W30" s="19">
        <f t="shared" si="3"/>
        <v>0</v>
      </c>
      <c r="X30" s="19">
        <f t="shared" si="3"/>
        <v>1.95987190776</v>
      </c>
      <c r="Y30" s="19">
        <f t="shared" si="3"/>
        <v>0</v>
      </c>
      <c r="Z30" s="19">
        <f t="shared" si="3"/>
        <v>1.95987190776</v>
      </c>
      <c r="AA30" s="1"/>
      <c r="AB30" s="1"/>
      <c r="AC30" s="1"/>
      <c r="AD30" s="1"/>
      <c r="AE30" s="1"/>
      <c r="AF30" s="1"/>
      <c r="AG30" s="1"/>
      <c r="AH30" s="1"/>
      <c r="AI30" s="28" t="str">
        <f>[2]Лист1!$BW$26</f>
        <v>нд</v>
      </c>
    </row>
    <row r="31" spans="1:54" ht="46.5" customHeight="1" x14ac:dyDescent="0.25">
      <c r="A31" s="38" t="s">
        <v>160</v>
      </c>
      <c r="B31" s="39" t="s">
        <v>161</v>
      </c>
      <c r="C31" s="45" t="s">
        <v>162</v>
      </c>
      <c r="D31" s="32" t="s">
        <v>152</v>
      </c>
      <c r="E31" s="32">
        <v>2018</v>
      </c>
      <c r="F31" s="41" t="s">
        <v>128</v>
      </c>
      <c r="G31" s="41">
        <v>2018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1.95987190776</v>
      </c>
      <c r="Q31" s="19">
        <v>7.9771759999999997E-2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f>P31</f>
        <v>1.95987190776</v>
      </c>
      <c r="Y31" s="19">
        <v>0</v>
      </c>
      <c r="Z31" s="19">
        <f>P31</f>
        <v>1.95987190776</v>
      </c>
      <c r="AA31" s="1"/>
      <c r="AB31" s="1"/>
      <c r="AC31" s="1"/>
      <c r="AD31" s="1"/>
      <c r="AE31" s="1"/>
      <c r="AF31" s="1"/>
      <c r="AG31" s="1"/>
      <c r="AH31" s="1"/>
      <c r="AI31" s="44" t="s">
        <v>199</v>
      </c>
    </row>
    <row r="32" spans="1:54" ht="31.5" x14ac:dyDescent="0.25">
      <c r="A32" s="36" t="s">
        <v>55</v>
      </c>
      <c r="B32" s="37" t="s">
        <v>56</v>
      </c>
      <c r="C32" s="32" t="s">
        <v>128</v>
      </c>
      <c r="D32" s="32" t="s">
        <v>128</v>
      </c>
      <c r="E32" s="24" t="s">
        <v>128</v>
      </c>
      <c r="F32" s="24" t="s">
        <v>128</v>
      </c>
      <c r="G32" s="24" t="s">
        <v>128</v>
      </c>
      <c r="H32" s="19">
        <f>H33+H34</f>
        <v>0</v>
      </c>
      <c r="I32" s="19">
        <f t="shared" ref="I32:Z32" si="4">I33+I34</f>
        <v>0</v>
      </c>
      <c r="J32" s="19">
        <f t="shared" si="4"/>
        <v>0</v>
      </c>
      <c r="K32" s="19">
        <f t="shared" si="4"/>
        <v>0</v>
      </c>
      <c r="L32" s="19">
        <f t="shared" si="4"/>
        <v>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503.34832110000002</v>
      </c>
      <c r="Q32" s="19">
        <f t="shared" si="4"/>
        <v>19.828399860000001</v>
      </c>
      <c r="R32" s="19">
        <f t="shared" si="4"/>
        <v>84.265070809999997</v>
      </c>
      <c r="S32" s="19">
        <f t="shared" si="4"/>
        <v>399.25485043000003</v>
      </c>
      <c r="T32" s="19">
        <f t="shared" si="4"/>
        <v>0</v>
      </c>
      <c r="U32" s="19">
        <f t="shared" si="4"/>
        <v>0</v>
      </c>
      <c r="V32" s="19">
        <f t="shared" si="4"/>
        <v>0</v>
      </c>
      <c r="W32" s="19">
        <f t="shared" si="4"/>
        <v>0</v>
      </c>
      <c r="X32" s="19">
        <f t="shared" si="4"/>
        <v>503.34832110000002</v>
      </c>
      <c r="Y32" s="19">
        <f t="shared" si="4"/>
        <v>0</v>
      </c>
      <c r="Z32" s="19">
        <f t="shared" si="4"/>
        <v>165.55839750000001</v>
      </c>
      <c r="AA32" s="1"/>
      <c r="AB32" s="18"/>
      <c r="AC32" s="1"/>
      <c r="AD32" s="1"/>
      <c r="AE32" s="1"/>
      <c r="AF32" s="1"/>
      <c r="AG32" s="1"/>
      <c r="AH32" s="1"/>
      <c r="AI32" s="44" t="s">
        <v>128</v>
      </c>
    </row>
    <row r="33" spans="1:35" ht="49.5" customHeight="1" x14ac:dyDescent="0.25">
      <c r="A33" s="38" t="s">
        <v>163</v>
      </c>
      <c r="B33" s="39" t="s">
        <v>164</v>
      </c>
      <c r="C33" s="45" t="s">
        <v>165</v>
      </c>
      <c r="D33" s="32" t="s">
        <v>153</v>
      </c>
      <c r="E33" s="32">
        <v>2018</v>
      </c>
      <c r="F33" s="32" t="s">
        <v>128</v>
      </c>
      <c r="G33" s="41">
        <v>2018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f>Q33+R33+S33</f>
        <v>150.76728578000001</v>
      </c>
      <c r="Q33" s="19">
        <v>4.5572881399999998</v>
      </c>
      <c r="R33" s="19">
        <v>24.179928349999994</v>
      </c>
      <c r="S33" s="19">
        <v>122.03006929</v>
      </c>
      <c r="T33" s="19">
        <v>0</v>
      </c>
      <c r="U33" s="19">
        <v>0</v>
      </c>
      <c r="V33" s="19">
        <v>0</v>
      </c>
      <c r="W33" s="19">
        <v>0</v>
      </c>
      <c r="X33" s="19">
        <f>P33</f>
        <v>150.76728578000001</v>
      </c>
      <c r="Y33" s="19">
        <v>0</v>
      </c>
      <c r="Z33" s="19">
        <f>P33</f>
        <v>150.76728578000001</v>
      </c>
      <c r="AA33" s="1"/>
      <c r="AB33" s="1"/>
      <c r="AC33" s="1"/>
      <c r="AD33" s="1"/>
      <c r="AE33" s="1"/>
      <c r="AF33" s="1"/>
      <c r="AG33" s="1"/>
      <c r="AH33" s="1"/>
      <c r="AI33" s="44" t="s">
        <v>199</v>
      </c>
    </row>
    <row r="34" spans="1:35" ht="48.75" customHeight="1" x14ac:dyDescent="0.25">
      <c r="A34" s="38" t="s">
        <v>166</v>
      </c>
      <c r="B34" s="39" t="s">
        <v>167</v>
      </c>
      <c r="C34" s="45" t="s">
        <v>168</v>
      </c>
      <c r="D34" s="32" t="s">
        <v>169</v>
      </c>
      <c r="E34" s="32">
        <v>2018</v>
      </c>
      <c r="F34" s="32" t="s">
        <v>128</v>
      </c>
      <c r="G34" s="41">
        <v>2019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f>Q34+R34+S34</f>
        <v>352.58103532000001</v>
      </c>
      <c r="Q34" s="19">
        <f>14.79111172+0.48</f>
        <v>15.27111172</v>
      </c>
      <c r="R34" s="19">
        <v>60.08514246</v>
      </c>
      <c r="S34" s="19">
        <v>277.22478114</v>
      </c>
      <c r="T34" s="19">
        <v>0</v>
      </c>
      <c r="U34" s="19">
        <v>0</v>
      </c>
      <c r="V34" s="19">
        <v>0</v>
      </c>
      <c r="W34" s="19">
        <v>0</v>
      </c>
      <c r="X34" s="19">
        <f>P34</f>
        <v>352.58103532000001</v>
      </c>
      <c r="Y34" s="19">
        <v>0</v>
      </c>
      <c r="Z34" s="19">
        <v>14.79111172</v>
      </c>
      <c r="AA34" s="1"/>
      <c r="AB34" s="1"/>
      <c r="AC34" s="1"/>
      <c r="AD34" s="1"/>
      <c r="AE34" s="1"/>
      <c r="AF34" s="1"/>
      <c r="AG34" s="1"/>
      <c r="AH34" s="1"/>
      <c r="AI34" s="44" t="s">
        <v>199</v>
      </c>
    </row>
    <row r="35" spans="1:35" ht="31.5" x14ac:dyDescent="0.25">
      <c r="A35" s="36" t="s">
        <v>57</v>
      </c>
      <c r="B35" s="37" t="s">
        <v>58</v>
      </c>
      <c r="C35" s="32" t="s">
        <v>128</v>
      </c>
      <c r="D35" s="32" t="s">
        <v>128</v>
      </c>
      <c r="E35" s="17" t="s">
        <v>128</v>
      </c>
      <c r="F35" s="17" t="s">
        <v>128</v>
      </c>
      <c r="G35" s="17" t="s">
        <v>128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"/>
      <c r="AB35" s="1"/>
      <c r="AC35" s="1"/>
      <c r="AD35" s="1"/>
      <c r="AE35" s="1"/>
      <c r="AF35" s="1"/>
      <c r="AG35" s="1"/>
      <c r="AH35" s="1"/>
      <c r="AI35" s="44" t="s">
        <v>128</v>
      </c>
    </row>
    <row r="36" spans="1:35" ht="31.5" hidden="1" x14ac:dyDescent="0.25">
      <c r="A36" s="36" t="s">
        <v>59</v>
      </c>
      <c r="B36" s="37" t="s">
        <v>60</v>
      </c>
      <c r="C36" s="32" t="s">
        <v>128</v>
      </c>
      <c r="D36" s="32" t="s">
        <v>128</v>
      </c>
      <c r="E36" s="17" t="s">
        <v>128</v>
      </c>
      <c r="F36" s="17" t="s">
        <v>128</v>
      </c>
      <c r="G36" s="17" t="s">
        <v>128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"/>
      <c r="AB36" s="1"/>
      <c r="AC36" s="1"/>
      <c r="AD36" s="1"/>
      <c r="AE36" s="1"/>
      <c r="AF36" s="1"/>
      <c r="AG36" s="1"/>
      <c r="AH36" s="1"/>
      <c r="AI36" s="44" t="s">
        <v>128</v>
      </c>
    </row>
    <row r="37" spans="1:35" ht="31.5" hidden="1" x14ac:dyDescent="0.25">
      <c r="A37" s="36" t="s">
        <v>61</v>
      </c>
      <c r="B37" s="37" t="s">
        <v>62</v>
      </c>
      <c r="C37" s="32" t="s">
        <v>128</v>
      </c>
      <c r="D37" s="32" t="s">
        <v>128</v>
      </c>
      <c r="E37" s="17" t="s">
        <v>128</v>
      </c>
      <c r="F37" s="17" t="s">
        <v>128</v>
      </c>
      <c r="G37" s="17" t="s">
        <v>128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"/>
      <c r="AB37" s="1"/>
      <c r="AC37" s="1"/>
      <c r="AD37" s="1"/>
      <c r="AE37" s="1"/>
      <c r="AF37" s="1"/>
      <c r="AG37" s="1"/>
      <c r="AH37" s="1"/>
      <c r="AI37" s="44" t="s">
        <v>128</v>
      </c>
    </row>
    <row r="38" spans="1:35" ht="31.5" x14ac:dyDescent="0.25">
      <c r="A38" s="36" t="s">
        <v>63</v>
      </c>
      <c r="B38" s="37" t="s">
        <v>64</v>
      </c>
      <c r="C38" s="32" t="s">
        <v>128</v>
      </c>
      <c r="D38" s="32" t="s">
        <v>128</v>
      </c>
      <c r="E38" s="17" t="s">
        <v>128</v>
      </c>
      <c r="F38" s="17" t="s">
        <v>128</v>
      </c>
      <c r="G38" s="17" t="s">
        <v>128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"/>
      <c r="AB38" s="1"/>
      <c r="AC38" s="1"/>
      <c r="AD38" s="1"/>
      <c r="AE38" s="1"/>
      <c r="AF38" s="1"/>
      <c r="AG38" s="1"/>
      <c r="AH38" s="1"/>
      <c r="AI38" s="44" t="s">
        <v>128</v>
      </c>
    </row>
    <row r="39" spans="1:35" ht="31.5" x14ac:dyDescent="0.25">
      <c r="A39" s="36" t="s">
        <v>65</v>
      </c>
      <c r="B39" s="37" t="s">
        <v>66</v>
      </c>
      <c r="C39" s="32" t="s">
        <v>128</v>
      </c>
      <c r="D39" s="32" t="s">
        <v>128</v>
      </c>
      <c r="E39" s="17" t="s">
        <v>128</v>
      </c>
      <c r="F39" s="17" t="s">
        <v>128</v>
      </c>
      <c r="G39" s="17" t="s">
        <v>128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"/>
      <c r="AB39" s="1"/>
      <c r="AC39" s="1"/>
      <c r="AD39" s="1"/>
      <c r="AE39" s="1"/>
      <c r="AF39" s="1"/>
      <c r="AG39" s="1"/>
      <c r="AH39" s="1"/>
      <c r="AI39" s="44" t="s">
        <v>128</v>
      </c>
    </row>
    <row r="40" spans="1:35" ht="57" hidden="1" customHeight="1" x14ac:dyDescent="0.25">
      <c r="A40" s="36" t="s">
        <v>65</v>
      </c>
      <c r="B40" s="37" t="s">
        <v>67</v>
      </c>
      <c r="C40" s="32" t="s">
        <v>128</v>
      </c>
      <c r="D40" s="32" t="s">
        <v>128</v>
      </c>
      <c r="E40" s="17" t="s">
        <v>128</v>
      </c>
      <c r="F40" s="17" t="s">
        <v>128</v>
      </c>
      <c r="G40" s="17" t="s">
        <v>128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"/>
      <c r="AB40" s="1"/>
      <c r="AC40" s="1"/>
      <c r="AD40" s="1"/>
      <c r="AE40" s="1"/>
      <c r="AF40" s="1"/>
      <c r="AG40" s="1"/>
      <c r="AH40" s="1"/>
      <c r="AI40" s="44" t="s">
        <v>128</v>
      </c>
    </row>
    <row r="41" spans="1:35" ht="53.25" hidden="1" customHeight="1" x14ac:dyDescent="0.25">
      <c r="A41" s="36" t="s">
        <v>65</v>
      </c>
      <c r="B41" s="37" t="s">
        <v>68</v>
      </c>
      <c r="C41" s="32" t="s">
        <v>128</v>
      </c>
      <c r="D41" s="32" t="s">
        <v>128</v>
      </c>
      <c r="E41" s="17" t="s">
        <v>128</v>
      </c>
      <c r="F41" s="17" t="s">
        <v>128</v>
      </c>
      <c r="G41" s="17" t="s">
        <v>128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"/>
      <c r="AB41" s="1"/>
      <c r="AC41" s="1"/>
      <c r="AD41" s="1"/>
      <c r="AE41" s="1"/>
      <c r="AF41" s="1"/>
      <c r="AG41" s="1"/>
      <c r="AH41" s="1"/>
      <c r="AI41" s="44" t="s">
        <v>128</v>
      </c>
    </row>
    <row r="42" spans="1:35" ht="55.5" hidden="1" customHeight="1" x14ac:dyDescent="0.25">
      <c r="A42" s="36" t="s">
        <v>65</v>
      </c>
      <c r="B42" s="37" t="s">
        <v>69</v>
      </c>
      <c r="C42" s="32" t="s">
        <v>128</v>
      </c>
      <c r="D42" s="32" t="s">
        <v>128</v>
      </c>
      <c r="E42" s="17" t="s">
        <v>128</v>
      </c>
      <c r="F42" s="17" t="s">
        <v>128</v>
      </c>
      <c r="G42" s="17" t="s">
        <v>128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"/>
      <c r="AB42" s="1"/>
      <c r="AC42" s="1"/>
      <c r="AD42" s="1"/>
      <c r="AE42" s="1"/>
      <c r="AF42" s="1"/>
      <c r="AG42" s="1"/>
      <c r="AH42" s="1"/>
      <c r="AI42" s="44" t="s">
        <v>128</v>
      </c>
    </row>
    <row r="43" spans="1:35" ht="31.5" hidden="1" x14ac:dyDescent="0.25">
      <c r="A43" s="36" t="s">
        <v>70</v>
      </c>
      <c r="B43" s="37" t="s">
        <v>66</v>
      </c>
      <c r="C43" s="32" t="s">
        <v>128</v>
      </c>
      <c r="D43" s="32" t="s">
        <v>128</v>
      </c>
      <c r="E43" s="17" t="s">
        <v>128</v>
      </c>
      <c r="F43" s="17" t="s">
        <v>128</v>
      </c>
      <c r="G43" s="17" t="s">
        <v>128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"/>
      <c r="AB43" s="1"/>
      <c r="AC43" s="1"/>
      <c r="AD43" s="1"/>
      <c r="AE43" s="1"/>
      <c r="AF43" s="1"/>
      <c r="AG43" s="1"/>
      <c r="AH43" s="1"/>
      <c r="AI43" s="44" t="s">
        <v>128</v>
      </c>
    </row>
    <row r="44" spans="1:35" ht="56.25" hidden="1" customHeight="1" x14ac:dyDescent="0.25">
      <c r="A44" s="36" t="s">
        <v>70</v>
      </c>
      <c r="B44" s="37" t="s">
        <v>67</v>
      </c>
      <c r="C44" s="32" t="s">
        <v>128</v>
      </c>
      <c r="D44" s="32" t="s">
        <v>128</v>
      </c>
      <c r="E44" s="17" t="s">
        <v>128</v>
      </c>
      <c r="F44" s="17" t="s">
        <v>128</v>
      </c>
      <c r="G44" s="17" t="s">
        <v>128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"/>
      <c r="AB44" s="1"/>
      <c r="AC44" s="1"/>
      <c r="AD44" s="1"/>
      <c r="AE44" s="1"/>
      <c r="AF44" s="1"/>
      <c r="AG44" s="1"/>
      <c r="AH44" s="1"/>
      <c r="AI44" s="44" t="s">
        <v>128</v>
      </c>
    </row>
    <row r="45" spans="1:35" ht="56.25" hidden="1" customHeight="1" x14ac:dyDescent="0.25">
      <c r="A45" s="36" t="s">
        <v>70</v>
      </c>
      <c r="B45" s="37" t="s">
        <v>68</v>
      </c>
      <c r="C45" s="32" t="s">
        <v>128</v>
      </c>
      <c r="D45" s="32" t="s">
        <v>128</v>
      </c>
      <c r="E45" s="17" t="s">
        <v>128</v>
      </c>
      <c r="F45" s="17" t="s">
        <v>128</v>
      </c>
      <c r="G45" s="17" t="s">
        <v>128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"/>
      <c r="AB45" s="1"/>
      <c r="AC45" s="1"/>
      <c r="AD45" s="1"/>
      <c r="AE45" s="1"/>
      <c r="AF45" s="1"/>
      <c r="AG45" s="1"/>
      <c r="AH45" s="1"/>
      <c r="AI45" s="44" t="s">
        <v>128</v>
      </c>
    </row>
    <row r="46" spans="1:35" ht="57" hidden="1" customHeight="1" x14ac:dyDescent="0.25">
      <c r="A46" s="36" t="s">
        <v>70</v>
      </c>
      <c r="B46" s="37" t="s">
        <v>71</v>
      </c>
      <c r="C46" s="32" t="s">
        <v>128</v>
      </c>
      <c r="D46" s="32" t="s">
        <v>128</v>
      </c>
      <c r="E46" s="17" t="s">
        <v>128</v>
      </c>
      <c r="F46" s="17" t="s">
        <v>128</v>
      </c>
      <c r="G46" s="17" t="s">
        <v>128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"/>
      <c r="AB46" s="1"/>
      <c r="AC46" s="1"/>
      <c r="AD46" s="1"/>
      <c r="AE46" s="1"/>
      <c r="AF46" s="1"/>
      <c r="AG46" s="1"/>
      <c r="AH46" s="1"/>
      <c r="AI46" s="44" t="s">
        <v>128</v>
      </c>
    </row>
    <row r="47" spans="1:35" ht="49.5" customHeight="1" x14ac:dyDescent="0.25">
      <c r="A47" s="36" t="s">
        <v>72</v>
      </c>
      <c r="B47" s="37" t="s">
        <v>73</v>
      </c>
      <c r="C47" s="32" t="s">
        <v>130</v>
      </c>
      <c r="D47" s="32" t="s">
        <v>128</v>
      </c>
      <c r="E47" s="17" t="s">
        <v>128</v>
      </c>
      <c r="F47" s="17" t="s">
        <v>128</v>
      </c>
      <c r="G47" s="17" t="s">
        <v>128</v>
      </c>
      <c r="H47" s="19">
        <f>H48+H49</f>
        <v>0</v>
      </c>
      <c r="I47" s="19">
        <f t="shared" ref="I47:Z47" si="5">I48+I49</f>
        <v>9.6544241550000007E-2</v>
      </c>
      <c r="J47" s="19">
        <f t="shared" si="5"/>
        <v>0</v>
      </c>
      <c r="K47" s="19">
        <f t="shared" si="5"/>
        <v>0</v>
      </c>
      <c r="L47" s="19">
        <f t="shared" si="5"/>
        <v>0</v>
      </c>
      <c r="M47" s="19">
        <f t="shared" si="5"/>
        <v>0</v>
      </c>
      <c r="N47" s="19">
        <f t="shared" si="5"/>
        <v>0</v>
      </c>
      <c r="O47" s="19">
        <f t="shared" si="5"/>
        <v>0</v>
      </c>
      <c r="P47" s="19">
        <f t="shared" si="5"/>
        <v>0.54529628385000006</v>
      </c>
      <c r="Q47" s="19">
        <f t="shared" si="5"/>
        <v>0</v>
      </c>
      <c r="R47" s="19">
        <f t="shared" si="5"/>
        <v>0.15978878385</v>
      </c>
      <c r="S47" s="19">
        <f t="shared" si="5"/>
        <v>0.38550750000000006</v>
      </c>
      <c r="T47" s="19">
        <f t="shared" si="5"/>
        <v>0</v>
      </c>
      <c r="U47" s="19">
        <f t="shared" si="5"/>
        <v>0</v>
      </c>
      <c r="V47" s="19">
        <f t="shared" si="5"/>
        <v>0</v>
      </c>
      <c r="W47" s="19">
        <f t="shared" si="5"/>
        <v>9.6544241550000007E-2</v>
      </c>
      <c r="X47" s="19">
        <f t="shared" si="5"/>
        <v>0.54529628385000006</v>
      </c>
      <c r="Y47" s="19">
        <f t="shared" si="5"/>
        <v>0</v>
      </c>
      <c r="Z47" s="19">
        <f t="shared" si="5"/>
        <v>0.54529628385000006</v>
      </c>
      <c r="AA47" s="1"/>
      <c r="AB47" s="1"/>
      <c r="AC47" s="1"/>
      <c r="AD47" s="1"/>
      <c r="AE47" s="1"/>
      <c r="AF47" s="1"/>
      <c r="AG47" s="1"/>
      <c r="AH47" s="1"/>
      <c r="AI47" s="44" t="s">
        <v>128</v>
      </c>
    </row>
    <row r="48" spans="1:35" ht="46.5" customHeight="1" x14ac:dyDescent="0.25">
      <c r="A48" s="36" t="s">
        <v>74</v>
      </c>
      <c r="B48" s="37" t="s">
        <v>75</v>
      </c>
      <c r="C48" s="32" t="s">
        <v>128</v>
      </c>
      <c r="D48" s="32" t="s">
        <v>128</v>
      </c>
      <c r="E48" s="17" t="s">
        <v>128</v>
      </c>
      <c r="F48" s="17" t="s">
        <v>128</v>
      </c>
      <c r="G48" s="17" t="s">
        <v>128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"/>
      <c r="AB48" s="1"/>
      <c r="AC48" s="1"/>
      <c r="AD48" s="1"/>
      <c r="AE48" s="1"/>
      <c r="AF48" s="1"/>
      <c r="AG48" s="1"/>
      <c r="AH48" s="1"/>
      <c r="AI48" s="44" t="s">
        <v>128</v>
      </c>
    </row>
    <row r="49" spans="1:35" ht="44.25" customHeight="1" x14ac:dyDescent="0.25">
      <c r="A49" s="36" t="s">
        <v>76</v>
      </c>
      <c r="B49" s="37" t="s">
        <v>77</v>
      </c>
      <c r="C49" s="32" t="s">
        <v>130</v>
      </c>
      <c r="D49" s="32" t="s">
        <v>128</v>
      </c>
      <c r="E49" s="17" t="s">
        <v>128</v>
      </c>
      <c r="F49" s="17" t="s">
        <v>128</v>
      </c>
      <c r="G49" s="17" t="s">
        <v>128</v>
      </c>
      <c r="H49" s="19">
        <f>H50</f>
        <v>0</v>
      </c>
      <c r="I49" s="19">
        <f t="shared" ref="I49:Z49" si="6">I50</f>
        <v>9.6544241550000007E-2</v>
      </c>
      <c r="J49" s="19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 t="shared" si="6"/>
        <v>0</v>
      </c>
      <c r="O49" s="19">
        <f t="shared" si="6"/>
        <v>0</v>
      </c>
      <c r="P49" s="19">
        <f t="shared" si="6"/>
        <v>0.54529628385000006</v>
      </c>
      <c r="Q49" s="19">
        <f t="shared" si="6"/>
        <v>0</v>
      </c>
      <c r="R49" s="19">
        <f t="shared" si="6"/>
        <v>0.15978878385</v>
      </c>
      <c r="S49" s="19">
        <f t="shared" si="6"/>
        <v>0.38550750000000006</v>
      </c>
      <c r="T49" s="19">
        <f t="shared" si="6"/>
        <v>0</v>
      </c>
      <c r="U49" s="19">
        <f t="shared" si="6"/>
        <v>0</v>
      </c>
      <c r="V49" s="19">
        <f t="shared" si="6"/>
        <v>0</v>
      </c>
      <c r="W49" s="19">
        <f t="shared" si="6"/>
        <v>9.6544241550000007E-2</v>
      </c>
      <c r="X49" s="19">
        <f t="shared" si="6"/>
        <v>0.54529628385000006</v>
      </c>
      <c r="Y49" s="19">
        <f t="shared" si="6"/>
        <v>0</v>
      </c>
      <c r="Z49" s="19">
        <f t="shared" si="6"/>
        <v>0.54529628385000006</v>
      </c>
      <c r="AA49" s="1"/>
      <c r="AB49" s="1"/>
      <c r="AC49" s="1"/>
      <c r="AD49" s="1"/>
      <c r="AE49" s="1"/>
      <c r="AF49" s="1"/>
      <c r="AG49" s="1"/>
      <c r="AH49" s="1"/>
      <c r="AI49" s="44" t="s">
        <v>128</v>
      </c>
    </row>
    <row r="50" spans="1:35" ht="49.5" customHeight="1" x14ac:dyDescent="0.25">
      <c r="A50" s="38" t="s">
        <v>216</v>
      </c>
      <c r="B50" s="39" t="s">
        <v>217</v>
      </c>
      <c r="C50" s="45" t="s">
        <v>218</v>
      </c>
      <c r="D50" s="32" t="s">
        <v>153</v>
      </c>
      <c r="E50" s="48">
        <v>2018</v>
      </c>
      <c r="F50" s="24" t="s">
        <v>128</v>
      </c>
      <c r="G50" s="48">
        <v>2018</v>
      </c>
      <c r="H50" s="19">
        <v>0</v>
      </c>
      <c r="I50" s="19">
        <v>9.6544241550000007E-2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4">
        <v>0.54529628385000006</v>
      </c>
      <c r="Q50" s="19">
        <v>0</v>
      </c>
      <c r="R50" s="19">
        <v>0.15978878385</v>
      </c>
      <c r="S50" s="19">
        <v>0.38550750000000006</v>
      </c>
      <c r="T50" s="19">
        <v>0</v>
      </c>
      <c r="U50" s="19">
        <v>0</v>
      </c>
      <c r="V50" s="19">
        <v>0</v>
      </c>
      <c r="W50" s="19">
        <f>I50</f>
        <v>9.6544241550000007E-2</v>
      </c>
      <c r="X50" s="19">
        <f>P50</f>
        <v>0.54529628385000006</v>
      </c>
      <c r="Y50" s="19">
        <v>0</v>
      </c>
      <c r="Z50" s="19">
        <f>X50</f>
        <v>0.54529628385000006</v>
      </c>
      <c r="AA50" s="1"/>
      <c r="AB50" s="1"/>
      <c r="AC50" s="1"/>
      <c r="AD50" s="1"/>
      <c r="AE50" s="1"/>
      <c r="AF50" s="1"/>
      <c r="AG50" s="1"/>
      <c r="AH50" s="1"/>
      <c r="AI50" s="44" t="s">
        <v>199</v>
      </c>
    </row>
    <row r="51" spans="1:35" x14ac:dyDescent="0.25">
      <c r="A51" s="36" t="s">
        <v>78</v>
      </c>
      <c r="B51" s="37" t="s">
        <v>79</v>
      </c>
      <c r="C51" s="32" t="s">
        <v>130</v>
      </c>
      <c r="D51" s="32" t="s">
        <v>128</v>
      </c>
      <c r="E51" s="17" t="s">
        <v>128</v>
      </c>
      <c r="F51" s="17" t="s">
        <v>128</v>
      </c>
      <c r="G51" s="17" t="s">
        <v>128</v>
      </c>
      <c r="H51" s="19">
        <f>H52+H66+H73+H82</f>
        <v>21.20824818880584</v>
      </c>
      <c r="I51" s="19">
        <f>I52+I66+I73+I82</f>
        <v>22.937006265272547</v>
      </c>
      <c r="J51" s="19">
        <f t="shared" ref="J51:Z51" si="7">J52+J66+J73+J82</f>
        <v>0.92511823999999998</v>
      </c>
      <c r="K51" s="19">
        <f t="shared" si="7"/>
        <v>115.91729386597071</v>
      </c>
      <c r="L51" s="19">
        <f t="shared" si="7"/>
        <v>5.2328831637618913</v>
      </c>
      <c r="M51" s="19">
        <f t="shared" si="7"/>
        <v>40.005098570928808</v>
      </c>
      <c r="N51" s="19">
        <f t="shared" si="7"/>
        <v>70.679313289280003</v>
      </c>
      <c r="O51" s="19">
        <f t="shared" si="7"/>
        <v>0</v>
      </c>
      <c r="P51" s="19">
        <f t="shared" si="7"/>
        <v>140.73432987787845</v>
      </c>
      <c r="Q51" s="19">
        <f t="shared" si="7"/>
        <v>5.1277738639601953</v>
      </c>
      <c r="R51" s="19">
        <f t="shared" si="7"/>
        <v>41.307865499725587</v>
      </c>
      <c r="S51" s="19">
        <f t="shared" si="7"/>
        <v>94.567698274192693</v>
      </c>
      <c r="T51" s="19">
        <f t="shared" si="7"/>
        <v>0</v>
      </c>
      <c r="U51" s="19">
        <f t="shared" si="7"/>
        <v>21.053615133656567</v>
      </c>
      <c r="V51" s="19">
        <f t="shared" si="7"/>
        <v>108.07631506959831</v>
      </c>
      <c r="W51" s="19">
        <f t="shared" si="7"/>
        <v>22.926536792286139</v>
      </c>
      <c r="X51" s="19">
        <f t="shared" si="7"/>
        <v>140.41846587787845</v>
      </c>
      <c r="Y51" s="19">
        <f t="shared" si="7"/>
        <v>69.257627118644066</v>
      </c>
      <c r="Z51" s="19">
        <f t="shared" si="7"/>
        <v>117.16143471788996</v>
      </c>
      <c r="AA51" s="1"/>
      <c r="AB51" s="1"/>
      <c r="AC51" s="1"/>
      <c r="AD51" s="1"/>
      <c r="AE51" s="1"/>
      <c r="AF51" s="1"/>
      <c r="AG51" s="1"/>
      <c r="AH51" s="1"/>
      <c r="AI51" s="44" t="s">
        <v>128</v>
      </c>
    </row>
    <row r="52" spans="1:35" ht="36" customHeight="1" x14ac:dyDescent="0.25">
      <c r="A52" s="36" t="s">
        <v>80</v>
      </c>
      <c r="B52" s="37" t="s">
        <v>81</v>
      </c>
      <c r="C52" s="32" t="s">
        <v>130</v>
      </c>
      <c r="D52" s="32" t="s">
        <v>128</v>
      </c>
      <c r="E52" s="17" t="s">
        <v>128</v>
      </c>
      <c r="F52" s="17" t="s">
        <v>128</v>
      </c>
      <c r="G52" s="17" t="s">
        <v>128</v>
      </c>
      <c r="H52" s="19">
        <f>H53+H60</f>
        <v>21.20824818880584</v>
      </c>
      <c r="I52" s="19">
        <f>I53+I60</f>
        <v>17.399407148417009</v>
      </c>
      <c r="J52" s="19">
        <f t="shared" ref="J52:Z52" si="8">J53+J60</f>
        <v>0.60925423999999995</v>
      </c>
      <c r="K52" s="19">
        <f t="shared" si="8"/>
        <v>115.91729386597071</v>
      </c>
      <c r="L52" s="19">
        <f t="shared" si="8"/>
        <v>5.2328831637618913</v>
      </c>
      <c r="M52" s="19">
        <f t="shared" si="8"/>
        <v>40.005098570928808</v>
      </c>
      <c r="N52" s="19">
        <f t="shared" si="8"/>
        <v>70.679313289280003</v>
      </c>
      <c r="O52" s="19">
        <f t="shared" si="8"/>
        <v>0</v>
      </c>
      <c r="P52" s="19">
        <f t="shared" si="8"/>
        <v>111.67793082149697</v>
      </c>
      <c r="Q52" s="19">
        <f t="shared" si="8"/>
        <v>3.8097924339601947</v>
      </c>
      <c r="R52" s="19">
        <f t="shared" si="8"/>
        <v>33.640951717839755</v>
      </c>
      <c r="S52" s="19">
        <f t="shared" si="8"/>
        <v>74.227186669697033</v>
      </c>
      <c r="T52" s="19">
        <f t="shared" si="8"/>
        <v>0</v>
      </c>
      <c r="U52" s="19">
        <f t="shared" si="8"/>
        <v>21.053615133656567</v>
      </c>
      <c r="V52" s="19">
        <f t="shared" si="8"/>
        <v>108.07631506959831</v>
      </c>
      <c r="W52" s="19">
        <f t="shared" si="8"/>
        <v>17.399407148417009</v>
      </c>
      <c r="X52" s="19">
        <f t="shared" si="8"/>
        <v>111.67793082149697</v>
      </c>
      <c r="Y52" s="19">
        <f t="shared" si="8"/>
        <v>69.257627118644066</v>
      </c>
      <c r="Z52" s="19">
        <f t="shared" si="8"/>
        <v>88.151891901508463</v>
      </c>
      <c r="AA52" s="1"/>
      <c r="AB52" s="1"/>
      <c r="AC52" s="1"/>
      <c r="AD52" s="1"/>
      <c r="AE52" s="1"/>
      <c r="AF52" s="1"/>
      <c r="AG52" s="1"/>
      <c r="AH52" s="1"/>
      <c r="AI52" s="44" t="s">
        <v>128</v>
      </c>
    </row>
    <row r="53" spans="1:35" x14ac:dyDescent="0.25">
      <c r="A53" s="36" t="s">
        <v>82</v>
      </c>
      <c r="B53" s="37" t="s">
        <v>83</v>
      </c>
      <c r="C53" s="32" t="s">
        <v>130</v>
      </c>
      <c r="D53" s="32" t="s">
        <v>128</v>
      </c>
      <c r="E53" s="17" t="s">
        <v>128</v>
      </c>
      <c r="F53" s="17" t="s">
        <v>128</v>
      </c>
      <c r="G53" s="17" t="s">
        <v>128</v>
      </c>
      <c r="H53" s="19">
        <f>SUM(H54:H59)</f>
        <v>9.8625460059240666</v>
      </c>
      <c r="I53" s="19">
        <f t="shared" ref="I53:Z53" si="9">SUM(I54:I59)</f>
        <v>13.408296757434824</v>
      </c>
      <c r="J53" s="19">
        <f t="shared" si="9"/>
        <v>0.60925423999999995</v>
      </c>
      <c r="K53" s="19">
        <f t="shared" si="9"/>
        <v>58.000300830270703</v>
      </c>
      <c r="L53" s="19">
        <f t="shared" si="9"/>
        <v>2.2667189700618859</v>
      </c>
      <c r="M53" s="19">
        <f t="shared" si="9"/>
        <v>15.708708570928813</v>
      </c>
      <c r="N53" s="19">
        <f t="shared" si="9"/>
        <v>40.024873289279995</v>
      </c>
      <c r="O53" s="19">
        <f t="shared" si="9"/>
        <v>0</v>
      </c>
      <c r="P53" s="19">
        <f t="shared" si="9"/>
        <v>75.087132282040187</v>
      </c>
      <c r="Q53" s="19">
        <f t="shared" si="9"/>
        <v>1.3384147339601946</v>
      </c>
      <c r="R53" s="19">
        <f t="shared" si="9"/>
        <v>17.565500178800001</v>
      </c>
      <c r="S53" s="19">
        <f t="shared" si="9"/>
        <v>56.183217369280001</v>
      </c>
      <c r="T53" s="19">
        <f t="shared" si="9"/>
        <v>0</v>
      </c>
      <c r="U53" s="19">
        <f t="shared" si="9"/>
        <v>9.7079129507747943</v>
      </c>
      <c r="V53" s="19">
        <f t="shared" si="9"/>
        <v>50.159322033898306</v>
      </c>
      <c r="W53" s="19">
        <f t="shared" si="9"/>
        <v>13.408296757434824</v>
      </c>
      <c r="X53" s="19">
        <f t="shared" si="9"/>
        <v>75.087132282040187</v>
      </c>
      <c r="Y53" s="19">
        <f t="shared" si="9"/>
        <v>50.159322033898306</v>
      </c>
      <c r="Z53" s="19">
        <f t="shared" si="9"/>
        <v>68.174642356958472</v>
      </c>
      <c r="AA53" s="1"/>
      <c r="AB53" s="1"/>
      <c r="AC53" s="1"/>
      <c r="AD53" s="1"/>
      <c r="AE53" s="1"/>
      <c r="AF53" s="1"/>
      <c r="AG53" s="1"/>
      <c r="AH53" s="1"/>
      <c r="AI53" s="44" t="s">
        <v>128</v>
      </c>
    </row>
    <row r="54" spans="1:35" ht="31.5" x14ac:dyDescent="0.25">
      <c r="A54" s="38" t="s">
        <v>131</v>
      </c>
      <c r="B54" s="39" t="s">
        <v>134</v>
      </c>
      <c r="C54" s="45" t="s">
        <v>135</v>
      </c>
      <c r="D54" s="32" t="s">
        <v>152</v>
      </c>
      <c r="E54" s="41">
        <f>[2]Лист1!E52</f>
        <v>2016</v>
      </c>
      <c r="F54" s="41">
        <v>2018</v>
      </c>
      <c r="G54" s="41">
        <v>2019</v>
      </c>
      <c r="H54" s="19">
        <v>5.5236001550699134</v>
      </c>
      <c r="I54" s="19">
        <v>0</v>
      </c>
      <c r="J54" s="19">
        <v>0.60925423999999995</v>
      </c>
      <c r="K54" s="24">
        <v>32.69182891983813</v>
      </c>
      <c r="L54" s="19">
        <v>0.60925423610169105</v>
      </c>
      <c r="M54" s="19">
        <v>9.1562259549228813</v>
      </c>
      <c r="N54" s="19">
        <v>22.926348728813558</v>
      </c>
      <c r="O54" s="19">
        <v>0</v>
      </c>
      <c r="P54" s="24">
        <v>0</v>
      </c>
      <c r="Q54" s="19">
        <v>0</v>
      </c>
      <c r="R54" s="19">
        <v>0</v>
      </c>
      <c r="S54" s="19">
        <v>0</v>
      </c>
      <c r="T54" s="19">
        <v>0</v>
      </c>
      <c r="U54" s="19">
        <v>5.3689670999206403</v>
      </c>
      <c r="V54" s="19">
        <v>32.082203389830511</v>
      </c>
      <c r="W54" s="19">
        <v>0</v>
      </c>
      <c r="X54" s="19">
        <v>0</v>
      </c>
      <c r="Y54" s="19">
        <v>32.082203389830511</v>
      </c>
      <c r="Z54" s="19">
        <v>0</v>
      </c>
      <c r="AA54" s="1"/>
      <c r="AB54" s="1"/>
      <c r="AC54" s="1"/>
      <c r="AD54" s="1"/>
      <c r="AE54" s="1"/>
      <c r="AF54" s="1"/>
      <c r="AG54" s="1"/>
      <c r="AH54" s="1"/>
      <c r="AI54" s="44" t="s">
        <v>241</v>
      </c>
    </row>
    <row r="55" spans="1:35" ht="47.25" x14ac:dyDescent="0.25">
      <c r="A55" s="38" t="s">
        <v>132</v>
      </c>
      <c r="B55" s="39" t="s">
        <v>137</v>
      </c>
      <c r="C55" s="45" t="s">
        <v>138</v>
      </c>
      <c r="D55" s="32" t="s">
        <v>169</v>
      </c>
      <c r="E55" s="41">
        <f>[2]Лист1!E53</f>
        <v>2017</v>
      </c>
      <c r="F55" s="41">
        <v>2018</v>
      </c>
      <c r="G55" s="41">
        <f>[2]Лист1!G53</f>
        <v>2018</v>
      </c>
      <c r="H55" s="19">
        <v>1.1037817372579648</v>
      </c>
      <c r="I55" s="19">
        <v>1.3104432827999999</v>
      </c>
      <c r="J55" s="19">
        <v>0</v>
      </c>
      <c r="K55" s="24">
        <v>6.7050589580144067</v>
      </c>
      <c r="L55" s="19">
        <v>0.41699999999999982</v>
      </c>
      <c r="M55" s="19">
        <v>2.0196352546245762</v>
      </c>
      <c r="N55" s="19">
        <v>4.2684237033898302</v>
      </c>
      <c r="O55" s="19">
        <v>0</v>
      </c>
      <c r="P55" s="24">
        <v>7.8819476234500003</v>
      </c>
      <c r="Q55" s="19">
        <f>'[1]2018'!$L$19/1000</f>
        <v>0.20897499999999999</v>
      </c>
      <c r="R55" s="19">
        <v>2.7435384934500009</v>
      </c>
      <c r="S55" s="19">
        <v>4.9294341299999997</v>
      </c>
      <c r="T55" s="19">
        <v>0</v>
      </c>
      <c r="U55" s="19">
        <v>1.1037817372579648</v>
      </c>
      <c r="V55" s="19">
        <v>6.2881355932203391</v>
      </c>
      <c r="W55" s="19">
        <f>I55</f>
        <v>1.3104432827999999</v>
      </c>
      <c r="X55" s="19">
        <f>P55</f>
        <v>7.8819476234500003</v>
      </c>
      <c r="Y55" s="19">
        <v>6.2881355932203391</v>
      </c>
      <c r="Z55" s="19">
        <v>7.6729726234500006</v>
      </c>
      <c r="AA55" s="1"/>
      <c r="AB55" s="1"/>
      <c r="AC55" s="1"/>
      <c r="AD55" s="1"/>
      <c r="AE55" s="1"/>
      <c r="AF55" s="1"/>
      <c r="AG55" s="1"/>
      <c r="AH55" s="1"/>
      <c r="AI55" s="44" t="s">
        <v>242</v>
      </c>
    </row>
    <row r="56" spans="1:35" ht="36" customHeight="1" x14ac:dyDescent="0.25">
      <c r="A56" s="38" t="s">
        <v>133</v>
      </c>
      <c r="B56" s="39" t="s">
        <v>139</v>
      </c>
      <c r="C56" s="45" t="s">
        <v>140</v>
      </c>
      <c r="D56" s="32" t="s">
        <v>170</v>
      </c>
      <c r="E56" s="41">
        <f>[2]Лист1!E54</f>
        <v>2017</v>
      </c>
      <c r="F56" s="41">
        <v>2018</v>
      </c>
      <c r="G56" s="41" t="s">
        <v>128</v>
      </c>
      <c r="H56" s="19">
        <v>1.910688339711365</v>
      </c>
      <c r="I56" s="19" t="s">
        <v>128</v>
      </c>
      <c r="J56" s="19">
        <v>0</v>
      </c>
      <c r="K56" s="24">
        <v>11.205483196827966</v>
      </c>
      <c r="L56" s="19">
        <v>0.32000000000000028</v>
      </c>
      <c r="M56" s="19">
        <v>3.2821486290313562</v>
      </c>
      <c r="N56" s="19">
        <v>7.60333456779661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1.910688339711365</v>
      </c>
      <c r="V56" s="19">
        <v>10.885593220338984</v>
      </c>
      <c r="W56" s="19">
        <v>0</v>
      </c>
      <c r="X56" s="19">
        <v>0</v>
      </c>
      <c r="Y56" s="19">
        <v>10.885593220338984</v>
      </c>
      <c r="Z56" s="19">
        <v>0</v>
      </c>
      <c r="AA56" s="1"/>
      <c r="AB56" s="1"/>
      <c r="AC56" s="1"/>
      <c r="AD56" s="1"/>
      <c r="AE56" s="1"/>
      <c r="AF56" s="1"/>
      <c r="AG56" s="1"/>
      <c r="AH56" s="1"/>
      <c r="AI56" s="44" t="s">
        <v>243</v>
      </c>
    </row>
    <row r="57" spans="1:35" ht="50.25" customHeight="1" x14ac:dyDescent="0.25">
      <c r="A57" s="38" t="s">
        <v>136</v>
      </c>
      <c r="B57" s="39" t="s">
        <v>141</v>
      </c>
      <c r="C57" s="45" t="s">
        <v>142</v>
      </c>
      <c r="D57" s="32" t="s">
        <v>152</v>
      </c>
      <c r="E57" s="41">
        <v>2018</v>
      </c>
      <c r="F57" s="41">
        <v>2019</v>
      </c>
      <c r="G57" s="41">
        <v>2020</v>
      </c>
      <c r="H57" s="19">
        <v>1.3244757738848252</v>
      </c>
      <c r="I57" s="19">
        <f>H57</f>
        <v>1.3244757738848252</v>
      </c>
      <c r="J57" s="19">
        <f>[2]Лист1!O55/1.18</f>
        <v>0</v>
      </c>
      <c r="K57" s="24">
        <v>7.3979297555901953</v>
      </c>
      <c r="L57" s="19">
        <v>0.92046473396019479</v>
      </c>
      <c r="M57" s="19">
        <v>1.2506987323500001</v>
      </c>
      <c r="N57" s="19">
        <v>5.2267662892800004</v>
      </c>
      <c r="O57" s="19">
        <v>0</v>
      </c>
      <c r="P57" s="24">
        <v>7.3979297555901953</v>
      </c>
      <c r="Q57" s="19">
        <f t="shared" ref="Q57" si="10">P57-R57-S57</f>
        <v>0.92046473396019479</v>
      </c>
      <c r="R57" s="19">
        <v>1.2506987323500001</v>
      </c>
      <c r="S57" s="19">
        <v>5.2267662892800004</v>
      </c>
      <c r="T57" s="19">
        <v>0</v>
      </c>
      <c r="U57" s="19">
        <v>1.3244757738848252</v>
      </c>
      <c r="V57" s="19">
        <v>0.90338983050847466</v>
      </c>
      <c r="W57" s="19">
        <v>1.3244757738848252</v>
      </c>
      <c r="X57" s="19">
        <f>P57</f>
        <v>7.3979297555901953</v>
      </c>
      <c r="Y57" s="19">
        <v>0.90338983050847466</v>
      </c>
      <c r="Z57" s="19">
        <v>0.90338983050847466</v>
      </c>
      <c r="AA57" s="1"/>
      <c r="AB57" s="1"/>
      <c r="AC57" s="1"/>
      <c r="AD57" s="1"/>
      <c r="AE57" s="1"/>
      <c r="AF57" s="1"/>
      <c r="AG57" s="1"/>
      <c r="AH57" s="1"/>
      <c r="AI57" s="44" t="s">
        <v>128</v>
      </c>
    </row>
    <row r="58" spans="1:35" ht="78.75" x14ac:dyDescent="0.25">
      <c r="A58" s="38" t="s">
        <v>179</v>
      </c>
      <c r="B58" s="39" t="s">
        <v>219</v>
      </c>
      <c r="C58" s="45" t="s">
        <v>181</v>
      </c>
      <c r="D58" s="32" t="s">
        <v>169</v>
      </c>
      <c r="E58" s="41">
        <v>2017</v>
      </c>
      <c r="F58" s="24" t="s">
        <v>128</v>
      </c>
      <c r="G58" s="41">
        <v>2018</v>
      </c>
      <c r="H58" s="19">
        <v>0</v>
      </c>
      <c r="I58" s="19">
        <v>2.1289932302999994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24">
        <v>11.8053754924</v>
      </c>
      <c r="Q58" s="19">
        <f>'[1]2018'!$L$21/1000</f>
        <v>0.20897499999999999</v>
      </c>
      <c r="R58" s="19">
        <v>3.0903710223999998</v>
      </c>
      <c r="S58" s="19">
        <v>8.5060294700000014</v>
      </c>
      <c r="T58" s="19">
        <v>0</v>
      </c>
      <c r="U58" s="19">
        <v>0</v>
      </c>
      <c r="V58" s="19">
        <v>0</v>
      </c>
      <c r="W58" s="19">
        <f>I58</f>
        <v>2.1289932302999994</v>
      </c>
      <c r="X58" s="19">
        <f>P58</f>
        <v>11.8053754924</v>
      </c>
      <c r="Y58" s="19">
        <v>0</v>
      </c>
      <c r="Z58" s="19">
        <v>11.596400492400001</v>
      </c>
      <c r="AA58" s="1"/>
      <c r="AB58" s="1"/>
      <c r="AC58" s="1"/>
      <c r="AD58" s="1"/>
      <c r="AE58" s="1"/>
      <c r="AF58" s="1"/>
      <c r="AG58" s="1"/>
      <c r="AH58" s="1"/>
      <c r="AI58" s="44" t="s">
        <v>244</v>
      </c>
    </row>
    <row r="59" spans="1:35" ht="63" x14ac:dyDescent="0.25">
      <c r="A59" s="38" t="s">
        <v>180</v>
      </c>
      <c r="B59" s="39" t="s">
        <v>220</v>
      </c>
      <c r="C59" s="45" t="s">
        <v>211</v>
      </c>
      <c r="D59" s="32" t="s">
        <v>169</v>
      </c>
      <c r="E59" s="41">
        <v>2018</v>
      </c>
      <c r="F59" s="24" t="s">
        <v>128</v>
      </c>
      <c r="G59" s="41">
        <v>2018</v>
      </c>
      <c r="H59" s="19">
        <v>0</v>
      </c>
      <c r="I59" s="19">
        <v>8.6443844704499995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4">
        <v>48.001879410599997</v>
      </c>
      <c r="Q59" s="19">
        <v>0</v>
      </c>
      <c r="R59" s="19">
        <v>10.480891930600002</v>
      </c>
      <c r="S59" s="19">
        <v>37.520987479999995</v>
      </c>
      <c r="T59" s="19">
        <v>0</v>
      </c>
      <c r="U59" s="19">
        <v>0</v>
      </c>
      <c r="V59" s="19">
        <v>0</v>
      </c>
      <c r="W59" s="19">
        <v>8.6443844704499995</v>
      </c>
      <c r="X59" s="19">
        <v>48.001879410599997</v>
      </c>
      <c r="Y59" s="19">
        <v>0</v>
      </c>
      <c r="Z59" s="19">
        <f>X59</f>
        <v>48.001879410599997</v>
      </c>
      <c r="AA59" s="1"/>
      <c r="AB59" s="1"/>
      <c r="AC59" s="1"/>
      <c r="AD59" s="1"/>
      <c r="AE59" s="1"/>
      <c r="AF59" s="1"/>
      <c r="AG59" s="1"/>
      <c r="AH59" s="1"/>
      <c r="AI59" s="44" t="s">
        <v>244</v>
      </c>
    </row>
    <row r="60" spans="1:35" ht="31.5" x14ac:dyDescent="0.25">
      <c r="A60" s="36" t="s">
        <v>84</v>
      </c>
      <c r="B60" s="37" t="s">
        <v>85</v>
      </c>
      <c r="C60" s="32" t="s">
        <v>130</v>
      </c>
      <c r="D60" s="32" t="s">
        <v>128</v>
      </c>
      <c r="E60" s="41" t="str">
        <f>[2]Лист1!E56</f>
        <v>нд</v>
      </c>
      <c r="F60" s="41" t="str">
        <f>[2]Лист1!F56</f>
        <v>нд</v>
      </c>
      <c r="G60" s="41" t="str">
        <f>[2]Лист1!G56</f>
        <v>нд</v>
      </c>
      <c r="H60" s="19">
        <f>SUM(H61:H65)</f>
        <v>11.345702182881773</v>
      </c>
      <c r="I60" s="19">
        <f t="shared" ref="I60:Z60" si="11">SUM(I61:I65)</f>
        <v>3.991110390982183</v>
      </c>
      <c r="J60" s="19">
        <f t="shared" si="11"/>
        <v>0</v>
      </c>
      <c r="K60" s="19">
        <f t="shared" si="11"/>
        <v>57.916993035700003</v>
      </c>
      <c r="L60" s="19">
        <f t="shared" si="11"/>
        <v>2.9661641937000054</v>
      </c>
      <c r="M60" s="19">
        <f t="shared" si="11"/>
        <v>24.296389999999999</v>
      </c>
      <c r="N60" s="19">
        <f t="shared" si="11"/>
        <v>30.654440000000001</v>
      </c>
      <c r="O60" s="19">
        <f t="shared" si="11"/>
        <v>0</v>
      </c>
      <c r="P60" s="19">
        <f t="shared" si="11"/>
        <v>36.590798539456785</v>
      </c>
      <c r="Q60" s="19">
        <f t="shared" si="11"/>
        <v>2.4713777000000001</v>
      </c>
      <c r="R60" s="19">
        <f t="shared" si="11"/>
        <v>16.075451539039751</v>
      </c>
      <c r="S60" s="19">
        <f t="shared" si="11"/>
        <v>18.043969300417032</v>
      </c>
      <c r="T60" s="19">
        <f t="shared" si="11"/>
        <v>0</v>
      </c>
      <c r="U60" s="19">
        <f t="shared" si="11"/>
        <v>11.345702182881773</v>
      </c>
      <c r="V60" s="19">
        <f t="shared" si="11"/>
        <v>57.916993035700003</v>
      </c>
      <c r="W60" s="19">
        <f t="shared" si="11"/>
        <v>3.991110390982183</v>
      </c>
      <c r="X60" s="19">
        <f t="shared" si="11"/>
        <v>36.590798539456785</v>
      </c>
      <c r="Y60" s="19">
        <f t="shared" si="11"/>
        <v>19.098305084745764</v>
      </c>
      <c r="Z60" s="19">
        <f t="shared" si="11"/>
        <v>19.977249544549998</v>
      </c>
      <c r="AA60" s="1"/>
      <c r="AB60" s="1"/>
      <c r="AC60" s="1"/>
      <c r="AD60" s="1"/>
      <c r="AE60" s="1"/>
      <c r="AF60" s="1"/>
      <c r="AG60" s="1"/>
      <c r="AH60" s="1"/>
      <c r="AI60" s="44" t="s">
        <v>128</v>
      </c>
    </row>
    <row r="61" spans="1:35" ht="63" x14ac:dyDescent="0.25">
      <c r="A61" s="38" t="s">
        <v>143</v>
      </c>
      <c r="B61" s="39" t="s">
        <v>145</v>
      </c>
      <c r="C61" s="45" t="s">
        <v>146</v>
      </c>
      <c r="D61" s="32" t="s">
        <v>170</v>
      </c>
      <c r="E61" s="41">
        <f>[2]Лист1!E58</f>
        <v>2017</v>
      </c>
      <c r="F61" s="41">
        <v>2019</v>
      </c>
      <c r="G61" s="41" t="s">
        <v>128</v>
      </c>
      <c r="H61" s="19">
        <v>5.3915346010957439</v>
      </c>
      <c r="I61" s="19">
        <v>0</v>
      </c>
      <c r="J61" s="19">
        <f>[2]Лист1!O58/1.18</f>
        <v>0</v>
      </c>
      <c r="K61" s="24">
        <v>20.573024193700004</v>
      </c>
      <c r="L61" s="19">
        <v>2.2204041937000056</v>
      </c>
      <c r="M61" s="45">
        <v>7.5878699999999997</v>
      </c>
      <c r="N61" s="45">
        <v>10.764749999999999</v>
      </c>
      <c r="O61" s="40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5.3915346010957439</v>
      </c>
      <c r="V61" s="19">
        <v>20.573024193700004</v>
      </c>
      <c r="W61" s="19">
        <f>I61-J61/3.94</f>
        <v>0</v>
      </c>
      <c r="X61" s="19">
        <v>0</v>
      </c>
      <c r="Y61" s="19">
        <v>18.352542372881356</v>
      </c>
      <c r="Z61" s="19">
        <v>0</v>
      </c>
      <c r="AA61" s="1"/>
      <c r="AB61" s="1"/>
      <c r="AC61" s="1"/>
      <c r="AD61" s="1"/>
      <c r="AE61" s="1"/>
      <c r="AF61" s="1"/>
      <c r="AG61" s="1"/>
      <c r="AH61" s="1"/>
      <c r="AI61" s="44" t="s">
        <v>245</v>
      </c>
    </row>
    <row r="62" spans="1:35" ht="63" x14ac:dyDescent="0.25">
      <c r="A62" s="38" t="s">
        <v>144</v>
      </c>
      <c r="B62" s="39" t="s">
        <v>147</v>
      </c>
      <c r="C62" s="45" t="s">
        <v>148</v>
      </c>
      <c r="D62" s="32" t="s">
        <v>170</v>
      </c>
      <c r="E62" s="41">
        <f>[2]Лист1!E59</f>
        <v>2018</v>
      </c>
      <c r="F62" s="41">
        <v>2019</v>
      </c>
      <c r="G62" s="41" t="s">
        <v>128</v>
      </c>
      <c r="H62" s="19">
        <v>5.95416758178603</v>
      </c>
      <c r="I62" s="19">
        <v>0</v>
      </c>
      <c r="J62" s="19">
        <f>[2]Лист1!O59/1.18</f>
        <v>0</v>
      </c>
      <c r="K62" s="24">
        <v>37.343968842000002</v>
      </c>
      <c r="L62" s="45">
        <v>0.74575999999999998</v>
      </c>
      <c r="M62" s="45">
        <v>16.70852</v>
      </c>
      <c r="N62" s="45">
        <v>19.889690000000002</v>
      </c>
      <c r="O62" s="40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5.95416758178603</v>
      </c>
      <c r="V62" s="19">
        <v>37.343968842000002</v>
      </c>
      <c r="W62" s="19">
        <f>I62-J62/3.94</f>
        <v>0</v>
      </c>
      <c r="X62" s="19">
        <v>0</v>
      </c>
      <c r="Y62" s="19">
        <v>0.74576271186440679</v>
      </c>
      <c r="Z62" s="19">
        <v>0</v>
      </c>
      <c r="AA62" s="1"/>
      <c r="AB62" s="1"/>
      <c r="AC62" s="1"/>
      <c r="AD62" s="1"/>
      <c r="AE62" s="1"/>
      <c r="AF62" s="1"/>
      <c r="AG62" s="1"/>
      <c r="AH62" s="1"/>
      <c r="AI62" s="44" t="s">
        <v>245</v>
      </c>
    </row>
    <row r="63" spans="1:35" ht="157.5" x14ac:dyDescent="0.25">
      <c r="A63" s="38" t="s">
        <v>182</v>
      </c>
      <c r="B63" s="39" t="s">
        <v>221</v>
      </c>
      <c r="C63" s="45" t="s">
        <v>183</v>
      </c>
      <c r="D63" s="32" t="s">
        <v>152</v>
      </c>
      <c r="E63" s="41">
        <v>2018</v>
      </c>
      <c r="F63" s="32" t="s">
        <v>128</v>
      </c>
      <c r="G63" s="41">
        <v>2019</v>
      </c>
      <c r="H63" s="19">
        <v>0</v>
      </c>
      <c r="I63" s="19">
        <v>1.6224192401190942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24">
        <f>Q63+R63+S63+T63</f>
        <v>17.236082844906782</v>
      </c>
      <c r="Q63" s="19">
        <v>1.517633</v>
      </c>
      <c r="R63" s="19">
        <v>4.1980072649067806</v>
      </c>
      <c r="S63" s="19">
        <v>11.520442580000001</v>
      </c>
      <c r="T63" s="19">
        <v>0</v>
      </c>
      <c r="U63" s="19">
        <v>0</v>
      </c>
      <c r="V63" s="19">
        <v>0</v>
      </c>
      <c r="W63" s="19">
        <v>1.6224192401190942</v>
      </c>
      <c r="X63" s="19">
        <f>P63</f>
        <v>17.236082844906782</v>
      </c>
      <c r="Y63" s="19">
        <v>0</v>
      </c>
      <c r="Z63" s="19">
        <f>Q63</f>
        <v>1.517633</v>
      </c>
      <c r="AA63" s="1"/>
      <c r="AB63" s="1"/>
      <c r="AC63" s="1"/>
      <c r="AD63" s="1"/>
      <c r="AE63" s="1"/>
      <c r="AF63" s="1"/>
      <c r="AG63" s="1"/>
      <c r="AH63" s="1"/>
      <c r="AI63" s="44" t="s">
        <v>246</v>
      </c>
    </row>
    <row r="64" spans="1:35" ht="157.5" x14ac:dyDescent="0.25">
      <c r="A64" s="38" t="s">
        <v>201</v>
      </c>
      <c r="B64" s="39" t="s">
        <v>224</v>
      </c>
      <c r="C64" s="45" t="s">
        <v>202</v>
      </c>
      <c r="D64" s="32" t="s">
        <v>169</v>
      </c>
      <c r="E64" s="41">
        <v>2017</v>
      </c>
      <c r="F64" s="32" t="s">
        <v>128</v>
      </c>
      <c r="G64" s="41">
        <v>2018</v>
      </c>
      <c r="H64" s="19">
        <v>0</v>
      </c>
      <c r="I64" s="19">
        <v>2.0770045311130887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24">
        <f>Q64+R64+S64+T64</f>
        <v>17.993974794549999</v>
      </c>
      <c r="Q64" s="19">
        <v>0.9537447</v>
      </c>
      <c r="R64" s="19">
        <v>11.752138184132971</v>
      </c>
      <c r="S64" s="19">
        <v>5.2880919104170294</v>
      </c>
      <c r="T64" s="19">
        <v>0</v>
      </c>
      <c r="U64" s="19">
        <v>0</v>
      </c>
      <c r="V64" s="19">
        <v>0</v>
      </c>
      <c r="W64" s="19">
        <f>I64</f>
        <v>2.0770045311130887</v>
      </c>
      <c r="X64" s="19">
        <f>P64</f>
        <v>17.993974794549999</v>
      </c>
      <c r="Y64" s="19">
        <v>0</v>
      </c>
      <c r="Z64" s="19">
        <v>17.098875644549999</v>
      </c>
      <c r="AA64" s="1"/>
      <c r="AB64" s="1"/>
      <c r="AC64" s="1"/>
      <c r="AD64" s="1"/>
      <c r="AE64" s="1"/>
      <c r="AF64" s="1"/>
      <c r="AG64" s="1"/>
      <c r="AH64" s="1"/>
      <c r="AI64" s="44" t="s">
        <v>246</v>
      </c>
    </row>
    <row r="65" spans="1:35" ht="94.5" x14ac:dyDescent="0.25">
      <c r="A65" s="38" t="s">
        <v>222</v>
      </c>
      <c r="B65" s="39" t="s">
        <v>225</v>
      </c>
      <c r="C65" s="46" t="s">
        <v>223</v>
      </c>
      <c r="D65" s="32" t="s">
        <v>153</v>
      </c>
      <c r="E65" s="41">
        <v>2018</v>
      </c>
      <c r="F65" s="32" t="s">
        <v>128</v>
      </c>
      <c r="G65" s="41">
        <v>2018</v>
      </c>
      <c r="H65" s="19">
        <v>0</v>
      </c>
      <c r="I65" s="19">
        <v>0.29168661974999999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4">
        <v>1.3607408999999999</v>
      </c>
      <c r="Q65" s="19">
        <v>0</v>
      </c>
      <c r="R65" s="19">
        <f>P65-S65</f>
        <v>0.12530608999999981</v>
      </c>
      <c r="S65" s="19">
        <v>1.2354348100000001</v>
      </c>
      <c r="T65" s="19">
        <v>0</v>
      </c>
      <c r="U65" s="19">
        <v>0</v>
      </c>
      <c r="V65" s="19">
        <v>0</v>
      </c>
      <c r="W65" s="19">
        <f>I65</f>
        <v>0.29168661974999999</v>
      </c>
      <c r="X65" s="19">
        <f>P65</f>
        <v>1.3607408999999999</v>
      </c>
      <c r="Y65" s="19">
        <v>0</v>
      </c>
      <c r="Z65" s="19">
        <f>P65</f>
        <v>1.3607408999999999</v>
      </c>
      <c r="AA65" s="1"/>
      <c r="AB65" s="1"/>
      <c r="AC65" s="1"/>
      <c r="AD65" s="1"/>
      <c r="AE65" s="1"/>
      <c r="AF65" s="1"/>
      <c r="AG65" s="1"/>
      <c r="AH65" s="1"/>
      <c r="AI65" s="44" t="s">
        <v>247</v>
      </c>
    </row>
    <row r="66" spans="1:35" ht="31.5" x14ac:dyDescent="0.25">
      <c r="A66" s="36" t="s">
        <v>86</v>
      </c>
      <c r="B66" s="37" t="s">
        <v>87</v>
      </c>
      <c r="C66" s="32" t="s">
        <v>128</v>
      </c>
      <c r="D66" s="32" t="s">
        <v>128</v>
      </c>
      <c r="E66" s="41" t="str">
        <f>[2]Лист1!E60</f>
        <v>нд</v>
      </c>
      <c r="F66" s="41" t="str">
        <f>[2]Лист1!F60</f>
        <v>нд</v>
      </c>
      <c r="G66" s="41" t="str">
        <f>[2]Лист1!G60</f>
        <v>нд</v>
      </c>
      <c r="H66" s="19">
        <f>H67+H72</f>
        <v>0</v>
      </c>
      <c r="I66" s="19">
        <f t="shared" ref="I66:Z66" si="12">I67+I72</f>
        <v>5.1077657699968801</v>
      </c>
      <c r="J66" s="19">
        <f t="shared" si="12"/>
        <v>0</v>
      </c>
      <c r="K66" s="19">
        <f t="shared" si="12"/>
        <v>0</v>
      </c>
      <c r="L66" s="19">
        <f t="shared" si="12"/>
        <v>0</v>
      </c>
      <c r="M66" s="19">
        <f t="shared" si="12"/>
        <v>0</v>
      </c>
      <c r="N66" s="19">
        <f t="shared" si="12"/>
        <v>0</v>
      </c>
      <c r="O66" s="19">
        <f t="shared" si="12"/>
        <v>0</v>
      </c>
      <c r="P66" s="19">
        <f t="shared" si="12"/>
        <v>25.823193363381492</v>
      </c>
      <c r="Q66" s="19">
        <f t="shared" si="12"/>
        <v>0.56281999999999999</v>
      </c>
      <c r="R66" s="19">
        <f t="shared" si="12"/>
        <v>6.4307669223515607</v>
      </c>
      <c r="S66" s="19">
        <f t="shared" si="12"/>
        <v>18.829606441029927</v>
      </c>
      <c r="T66" s="19">
        <f t="shared" si="12"/>
        <v>0</v>
      </c>
      <c r="U66" s="19">
        <f t="shared" si="12"/>
        <v>0</v>
      </c>
      <c r="V66" s="19">
        <f t="shared" si="12"/>
        <v>0</v>
      </c>
      <c r="W66" s="19">
        <f t="shared" si="12"/>
        <v>5.1077657699968801</v>
      </c>
      <c r="X66" s="19">
        <f t="shared" si="12"/>
        <v>25.823193363381492</v>
      </c>
      <c r="Y66" s="19">
        <f t="shared" si="12"/>
        <v>0</v>
      </c>
      <c r="Z66" s="19">
        <f t="shared" si="12"/>
        <v>25.823193363381492</v>
      </c>
      <c r="AA66" s="1"/>
      <c r="AB66" s="1"/>
      <c r="AC66" s="1"/>
      <c r="AD66" s="1"/>
      <c r="AE66" s="1"/>
      <c r="AF66" s="1"/>
      <c r="AG66" s="1"/>
      <c r="AH66" s="1"/>
      <c r="AI66" s="44" t="s">
        <v>128</v>
      </c>
    </row>
    <row r="67" spans="1:35" x14ac:dyDescent="0.25">
      <c r="A67" s="36" t="s">
        <v>88</v>
      </c>
      <c r="B67" s="37" t="s">
        <v>89</v>
      </c>
      <c r="C67" s="32" t="s">
        <v>130</v>
      </c>
      <c r="D67" s="32" t="s">
        <v>128</v>
      </c>
      <c r="E67" s="41" t="str">
        <f>[2]Лист1!E61</f>
        <v>нд</v>
      </c>
      <c r="F67" s="41" t="str">
        <f>[2]Лист1!F61</f>
        <v>нд</v>
      </c>
      <c r="G67" s="41" t="str">
        <f>[2]Лист1!G61</f>
        <v>нд</v>
      </c>
      <c r="H67" s="19">
        <f>SUM(H68:H71)</f>
        <v>0</v>
      </c>
      <c r="I67" s="19">
        <f t="shared" ref="I67:Z67" si="13">SUM(I68:I71)</f>
        <v>5.1077657699968801</v>
      </c>
      <c r="J67" s="19">
        <f t="shared" si="13"/>
        <v>0</v>
      </c>
      <c r="K67" s="19">
        <f t="shared" si="13"/>
        <v>0</v>
      </c>
      <c r="L67" s="19">
        <f t="shared" si="13"/>
        <v>0</v>
      </c>
      <c r="M67" s="19">
        <f t="shared" si="13"/>
        <v>0</v>
      </c>
      <c r="N67" s="19">
        <f t="shared" si="13"/>
        <v>0</v>
      </c>
      <c r="O67" s="19">
        <f t="shared" si="13"/>
        <v>0</v>
      </c>
      <c r="P67" s="19">
        <f t="shared" si="13"/>
        <v>25.823193363381492</v>
      </c>
      <c r="Q67" s="19">
        <f t="shared" si="13"/>
        <v>0.56281999999999999</v>
      </c>
      <c r="R67" s="19">
        <f t="shared" si="13"/>
        <v>6.4307669223515607</v>
      </c>
      <c r="S67" s="19">
        <f t="shared" si="13"/>
        <v>18.829606441029927</v>
      </c>
      <c r="T67" s="19">
        <f t="shared" si="13"/>
        <v>0</v>
      </c>
      <c r="U67" s="19">
        <f t="shared" si="13"/>
        <v>0</v>
      </c>
      <c r="V67" s="19">
        <f t="shared" si="13"/>
        <v>0</v>
      </c>
      <c r="W67" s="19">
        <f t="shared" si="13"/>
        <v>5.1077657699968801</v>
      </c>
      <c r="X67" s="19">
        <f t="shared" si="13"/>
        <v>25.823193363381492</v>
      </c>
      <c r="Y67" s="19">
        <f t="shared" si="13"/>
        <v>0</v>
      </c>
      <c r="Z67" s="19">
        <f t="shared" si="13"/>
        <v>25.823193363381492</v>
      </c>
      <c r="AA67" s="1"/>
      <c r="AB67" s="1"/>
      <c r="AC67" s="1"/>
      <c r="AD67" s="1"/>
      <c r="AE67" s="1"/>
      <c r="AF67" s="1"/>
      <c r="AG67" s="1"/>
      <c r="AH67" s="1"/>
      <c r="AI67" s="44" t="s">
        <v>128</v>
      </c>
    </row>
    <row r="68" spans="1:35" ht="63" x14ac:dyDescent="0.25">
      <c r="A68" s="38" t="s">
        <v>171</v>
      </c>
      <c r="B68" s="39" t="s">
        <v>212</v>
      </c>
      <c r="C68" s="45" t="s">
        <v>172</v>
      </c>
      <c r="D68" s="33" t="s">
        <v>169</v>
      </c>
      <c r="E68" s="33">
        <v>2018</v>
      </c>
      <c r="F68" s="41" t="s">
        <v>128</v>
      </c>
      <c r="G68" s="41">
        <v>2018</v>
      </c>
      <c r="H68" s="19">
        <v>0</v>
      </c>
      <c r="I68" s="19">
        <v>1.2585441435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7.2782298294999999</v>
      </c>
      <c r="Q68" s="19">
        <v>0.15417400000000001</v>
      </c>
      <c r="R68" s="19">
        <v>1.8513841295</v>
      </c>
      <c r="S68" s="19">
        <v>5.2726717000000001</v>
      </c>
      <c r="T68" s="19">
        <v>0</v>
      </c>
      <c r="U68" s="19">
        <v>0</v>
      </c>
      <c r="V68" s="19">
        <v>0</v>
      </c>
      <c r="W68" s="19">
        <v>1.2585441435</v>
      </c>
      <c r="X68" s="19">
        <v>7.2782298294999999</v>
      </c>
      <c r="Y68" s="19">
        <v>0</v>
      </c>
      <c r="Z68" s="19">
        <f>X68</f>
        <v>7.2782298294999999</v>
      </c>
      <c r="AA68" s="1"/>
      <c r="AB68" s="1"/>
      <c r="AC68" s="1"/>
      <c r="AD68" s="1"/>
      <c r="AE68" s="1"/>
      <c r="AF68" s="1"/>
      <c r="AG68" s="1"/>
      <c r="AH68" s="1"/>
      <c r="AI68" s="44" t="s">
        <v>244</v>
      </c>
    </row>
    <row r="69" spans="1:35" ht="63" x14ac:dyDescent="0.25">
      <c r="A69" s="38" t="s">
        <v>173</v>
      </c>
      <c r="B69" s="39" t="s">
        <v>213</v>
      </c>
      <c r="C69" s="45" t="s">
        <v>174</v>
      </c>
      <c r="D69" s="33" t="s">
        <v>169</v>
      </c>
      <c r="E69" s="33">
        <v>2018</v>
      </c>
      <c r="F69" s="41" t="s">
        <v>128</v>
      </c>
      <c r="G69" s="41">
        <v>2018</v>
      </c>
      <c r="H69" s="19">
        <v>0</v>
      </c>
      <c r="I69" s="19">
        <v>2.1931492038968803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8.558795733281487</v>
      </c>
      <c r="Q69" s="19">
        <v>0.19981000000000002</v>
      </c>
      <c r="R69" s="19">
        <v>1.6786868722515593</v>
      </c>
      <c r="S69" s="19">
        <v>6.6802988610299288</v>
      </c>
      <c r="T69" s="19">
        <v>0</v>
      </c>
      <c r="U69" s="19">
        <v>0</v>
      </c>
      <c r="V69" s="19">
        <v>0</v>
      </c>
      <c r="W69" s="19">
        <v>2.1931492038968803</v>
      </c>
      <c r="X69" s="19">
        <v>8.558795733281487</v>
      </c>
      <c r="Y69" s="19">
        <v>0</v>
      </c>
      <c r="Z69" s="19">
        <f>X69</f>
        <v>8.558795733281487</v>
      </c>
      <c r="AA69" s="1"/>
      <c r="AB69" s="1"/>
      <c r="AC69" s="1"/>
      <c r="AD69" s="1"/>
      <c r="AE69" s="1"/>
      <c r="AF69" s="1"/>
      <c r="AG69" s="1"/>
      <c r="AH69" s="1"/>
      <c r="AI69" s="44" t="s">
        <v>244</v>
      </c>
    </row>
    <row r="70" spans="1:35" ht="63" x14ac:dyDescent="0.25">
      <c r="A70" s="38" t="s">
        <v>175</v>
      </c>
      <c r="B70" s="39" t="s">
        <v>214</v>
      </c>
      <c r="C70" s="45" t="s">
        <v>176</v>
      </c>
      <c r="D70" s="33" t="s">
        <v>169</v>
      </c>
      <c r="E70" s="33">
        <v>2018</v>
      </c>
      <c r="F70" s="41" t="s">
        <v>128</v>
      </c>
      <c r="G70" s="41">
        <v>2018</v>
      </c>
      <c r="H70" s="19">
        <v>0</v>
      </c>
      <c r="I70" s="19">
        <v>0.70506771469999996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4.3511663140500003</v>
      </c>
      <c r="Q70" s="19">
        <v>8.9495999999999992E-2</v>
      </c>
      <c r="R70" s="19">
        <v>1.3107853640500007</v>
      </c>
      <c r="S70" s="19">
        <v>2.9508849499999998</v>
      </c>
      <c r="T70" s="19">
        <v>0</v>
      </c>
      <c r="U70" s="19">
        <v>0</v>
      </c>
      <c r="V70" s="19">
        <v>0</v>
      </c>
      <c r="W70" s="19">
        <v>0.70506771469999996</v>
      </c>
      <c r="X70" s="19">
        <v>4.3511663140500003</v>
      </c>
      <c r="Y70" s="19">
        <v>0</v>
      </c>
      <c r="Z70" s="19">
        <f>X70</f>
        <v>4.3511663140500003</v>
      </c>
      <c r="AA70" s="1"/>
      <c r="AB70" s="1"/>
      <c r="AC70" s="1"/>
      <c r="AD70" s="1"/>
      <c r="AE70" s="1"/>
      <c r="AF70" s="1"/>
      <c r="AG70" s="1"/>
      <c r="AH70" s="1"/>
      <c r="AI70" s="44" t="s">
        <v>244</v>
      </c>
    </row>
    <row r="71" spans="1:35" ht="63" x14ac:dyDescent="0.25">
      <c r="A71" s="38" t="s">
        <v>177</v>
      </c>
      <c r="B71" s="39" t="s">
        <v>215</v>
      </c>
      <c r="C71" s="45" t="s">
        <v>178</v>
      </c>
      <c r="D71" s="33" t="s">
        <v>169</v>
      </c>
      <c r="E71" s="33">
        <v>2018</v>
      </c>
      <c r="F71" s="41" t="s">
        <v>128</v>
      </c>
      <c r="G71" s="41">
        <v>2018</v>
      </c>
      <c r="H71" s="19">
        <v>0</v>
      </c>
      <c r="I71" s="19">
        <v>0.95100470790000002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5.6350014865500011</v>
      </c>
      <c r="Q71" s="19">
        <v>0.11934</v>
      </c>
      <c r="R71" s="19">
        <v>1.5899105565500005</v>
      </c>
      <c r="S71" s="19">
        <v>3.92575093</v>
      </c>
      <c r="T71" s="19">
        <v>0</v>
      </c>
      <c r="U71" s="19">
        <v>0</v>
      </c>
      <c r="V71" s="19">
        <v>0</v>
      </c>
      <c r="W71" s="19">
        <v>0.95100470790000002</v>
      </c>
      <c r="X71" s="19">
        <v>5.6350014865500011</v>
      </c>
      <c r="Y71" s="19">
        <v>0</v>
      </c>
      <c r="Z71" s="19">
        <f>X71</f>
        <v>5.6350014865500011</v>
      </c>
      <c r="AA71" s="1"/>
      <c r="AB71" s="1"/>
      <c r="AC71" s="1"/>
      <c r="AD71" s="1"/>
      <c r="AE71" s="1"/>
      <c r="AF71" s="1"/>
      <c r="AG71" s="1"/>
      <c r="AH71" s="1"/>
      <c r="AI71" s="44" t="s">
        <v>244</v>
      </c>
    </row>
    <row r="72" spans="1:35" ht="31.5" x14ac:dyDescent="0.25">
      <c r="A72" s="36" t="s">
        <v>90</v>
      </c>
      <c r="B72" s="37" t="s">
        <v>91</v>
      </c>
      <c r="C72" s="32" t="s">
        <v>128</v>
      </c>
      <c r="D72" s="32" t="s">
        <v>128</v>
      </c>
      <c r="E72" s="41" t="str">
        <f>[2]Лист1!E62</f>
        <v>нд</v>
      </c>
      <c r="F72" s="41" t="str">
        <f>[2]Лист1!F62</f>
        <v>нд</v>
      </c>
      <c r="G72" s="41" t="str">
        <f>[2]Лист1!G62</f>
        <v>нд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"/>
      <c r="AB72" s="1"/>
      <c r="AC72" s="1"/>
      <c r="AD72" s="1"/>
      <c r="AE72" s="1"/>
      <c r="AF72" s="1"/>
      <c r="AG72" s="1"/>
      <c r="AH72" s="1"/>
      <c r="AI72" s="44" t="s">
        <v>128</v>
      </c>
    </row>
    <row r="73" spans="1:35" ht="31.5" x14ac:dyDescent="0.25">
      <c r="A73" s="36" t="s">
        <v>92</v>
      </c>
      <c r="B73" s="37" t="s">
        <v>93</v>
      </c>
      <c r="C73" s="32" t="s">
        <v>128</v>
      </c>
      <c r="D73" s="32" t="s">
        <v>128</v>
      </c>
      <c r="E73" s="41" t="str">
        <f>[2]Лист1!E63</f>
        <v>нд</v>
      </c>
      <c r="F73" s="41" t="str">
        <f>[2]Лист1!F63</f>
        <v>нд</v>
      </c>
      <c r="G73" s="41" t="str">
        <f>[2]Лист1!G63</f>
        <v>нд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"/>
      <c r="AB73" s="1"/>
      <c r="AC73" s="1"/>
      <c r="AD73" s="1"/>
      <c r="AE73" s="1"/>
      <c r="AF73" s="1"/>
      <c r="AG73" s="1"/>
      <c r="AH73" s="1"/>
      <c r="AI73" s="44" t="s">
        <v>128</v>
      </c>
    </row>
    <row r="74" spans="1:35" hidden="1" x14ac:dyDescent="0.25">
      <c r="A74" s="36" t="s">
        <v>94</v>
      </c>
      <c r="B74" s="37" t="s">
        <v>95</v>
      </c>
      <c r="C74" s="32" t="s">
        <v>128</v>
      </c>
      <c r="D74" s="32" t="s">
        <v>128</v>
      </c>
      <c r="E74" s="41" t="str">
        <f>[2]Лист1!E64</f>
        <v>нд</v>
      </c>
      <c r="F74" s="41" t="str">
        <f>[2]Лист1!F64</f>
        <v>нд</v>
      </c>
      <c r="G74" s="41" t="str">
        <f>[2]Лист1!G64</f>
        <v>нд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"/>
      <c r="AB74" s="1"/>
      <c r="AC74" s="1"/>
      <c r="AD74" s="1"/>
      <c r="AE74" s="1"/>
      <c r="AF74" s="1"/>
      <c r="AG74" s="1"/>
      <c r="AH74" s="1"/>
      <c r="AI74" s="44" t="s">
        <v>128</v>
      </c>
    </row>
    <row r="75" spans="1:35" hidden="1" x14ac:dyDescent="0.25">
      <c r="A75" s="36" t="s">
        <v>96</v>
      </c>
      <c r="B75" s="37" t="s">
        <v>97</v>
      </c>
      <c r="C75" s="32" t="s">
        <v>128</v>
      </c>
      <c r="D75" s="32" t="s">
        <v>128</v>
      </c>
      <c r="E75" s="41" t="str">
        <f>[2]Лист1!E65</f>
        <v>нд</v>
      </c>
      <c r="F75" s="41" t="str">
        <f>[2]Лист1!F65</f>
        <v>нд</v>
      </c>
      <c r="G75" s="41" t="str">
        <f>[2]Лист1!G65</f>
        <v>нд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"/>
      <c r="AB75" s="1"/>
      <c r="AC75" s="1"/>
      <c r="AD75" s="1"/>
      <c r="AE75" s="1"/>
      <c r="AF75" s="1"/>
      <c r="AG75" s="1"/>
      <c r="AH75" s="1"/>
      <c r="AI75" s="44" t="s">
        <v>128</v>
      </c>
    </row>
    <row r="76" spans="1:35" hidden="1" x14ac:dyDescent="0.25">
      <c r="A76" s="36" t="s">
        <v>98</v>
      </c>
      <c r="B76" s="37" t="s">
        <v>99</v>
      </c>
      <c r="C76" s="32" t="s">
        <v>128</v>
      </c>
      <c r="D76" s="32" t="s">
        <v>128</v>
      </c>
      <c r="E76" s="41" t="str">
        <f>[2]Лист1!E66</f>
        <v>нд</v>
      </c>
      <c r="F76" s="41" t="str">
        <f>[2]Лист1!F66</f>
        <v>нд</v>
      </c>
      <c r="G76" s="41" t="str">
        <f>[2]Лист1!G66</f>
        <v>нд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"/>
      <c r="AB76" s="1"/>
      <c r="AC76" s="1"/>
      <c r="AD76" s="1"/>
      <c r="AE76" s="1"/>
      <c r="AF76" s="1"/>
      <c r="AG76" s="1"/>
      <c r="AH76" s="1"/>
      <c r="AI76" s="44" t="s">
        <v>128</v>
      </c>
    </row>
    <row r="77" spans="1:35" hidden="1" x14ac:dyDescent="0.25">
      <c r="A77" s="36" t="s">
        <v>100</v>
      </c>
      <c r="B77" s="37" t="s">
        <v>101</v>
      </c>
      <c r="C77" s="32" t="s">
        <v>128</v>
      </c>
      <c r="D77" s="32" t="s">
        <v>128</v>
      </c>
      <c r="E77" s="41" t="str">
        <f>[2]Лист1!E67</f>
        <v>нд</v>
      </c>
      <c r="F77" s="41" t="str">
        <f>[2]Лист1!F67</f>
        <v>нд</v>
      </c>
      <c r="G77" s="41" t="str">
        <f>[2]Лист1!G67</f>
        <v>нд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"/>
      <c r="AB77" s="1"/>
      <c r="AC77" s="1"/>
      <c r="AD77" s="1"/>
      <c r="AE77" s="1"/>
      <c r="AF77" s="1"/>
      <c r="AG77" s="1"/>
      <c r="AH77" s="1"/>
      <c r="AI77" s="44" t="s">
        <v>128</v>
      </c>
    </row>
    <row r="78" spans="1:35" ht="31.5" hidden="1" x14ac:dyDescent="0.25">
      <c r="A78" s="36" t="s">
        <v>102</v>
      </c>
      <c r="B78" s="37" t="s">
        <v>103</v>
      </c>
      <c r="C78" s="32" t="s">
        <v>128</v>
      </c>
      <c r="D78" s="32" t="s">
        <v>128</v>
      </c>
      <c r="E78" s="41" t="str">
        <f>[2]Лист1!E68</f>
        <v>нд</v>
      </c>
      <c r="F78" s="41" t="str">
        <f>[2]Лист1!F68</f>
        <v>нд</v>
      </c>
      <c r="G78" s="41" t="str">
        <f>[2]Лист1!G68</f>
        <v>нд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"/>
      <c r="AB78" s="1"/>
      <c r="AC78" s="1"/>
      <c r="AD78" s="1"/>
      <c r="AE78" s="1"/>
      <c r="AF78" s="1"/>
      <c r="AG78" s="1"/>
      <c r="AH78" s="1"/>
      <c r="AI78" s="44" t="s">
        <v>128</v>
      </c>
    </row>
    <row r="79" spans="1:35" ht="31.5" hidden="1" x14ac:dyDescent="0.25">
      <c r="A79" s="36" t="s">
        <v>104</v>
      </c>
      <c r="B79" s="37" t="s">
        <v>105</v>
      </c>
      <c r="C79" s="32" t="s">
        <v>128</v>
      </c>
      <c r="D79" s="32" t="s">
        <v>128</v>
      </c>
      <c r="E79" s="41" t="str">
        <f>[2]Лист1!E69</f>
        <v>нд</v>
      </c>
      <c r="F79" s="41" t="str">
        <f>[2]Лист1!F69</f>
        <v>нд</v>
      </c>
      <c r="G79" s="41" t="str">
        <f>[2]Лист1!G69</f>
        <v>нд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"/>
      <c r="AB79" s="1"/>
      <c r="AC79" s="1"/>
      <c r="AD79" s="1"/>
      <c r="AE79" s="1"/>
      <c r="AF79" s="1"/>
      <c r="AG79" s="1"/>
      <c r="AH79" s="1"/>
      <c r="AI79" s="44" t="s">
        <v>128</v>
      </c>
    </row>
    <row r="80" spans="1:35" ht="31.5" hidden="1" x14ac:dyDescent="0.25">
      <c r="A80" s="36" t="s">
        <v>106</v>
      </c>
      <c r="B80" s="37" t="s">
        <v>107</v>
      </c>
      <c r="C80" s="32" t="s">
        <v>128</v>
      </c>
      <c r="D80" s="32" t="s">
        <v>128</v>
      </c>
      <c r="E80" s="41" t="str">
        <f>[2]Лист1!E70</f>
        <v>нд</v>
      </c>
      <c r="F80" s="41" t="str">
        <f>[2]Лист1!F70</f>
        <v>нд</v>
      </c>
      <c r="G80" s="41" t="str">
        <f>[2]Лист1!G70</f>
        <v>нд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"/>
      <c r="AB80" s="1"/>
      <c r="AC80" s="1"/>
      <c r="AD80" s="1"/>
      <c r="AE80" s="1"/>
      <c r="AF80" s="1"/>
      <c r="AG80" s="1"/>
      <c r="AH80" s="1"/>
      <c r="AI80" s="44" t="s">
        <v>128</v>
      </c>
    </row>
    <row r="81" spans="1:35" ht="31.5" hidden="1" x14ac:dyDescent="0.25">
      <c r="A81" s="36" t="s">
        <v>108</v>
      </c>
      <c r="B81" s="37" t="s">
        <v>109</v>
      </c>
      <c r="C81" s="32" t="s">
        <v>128</v>
      </c>
      <c r="D81" s="32" t="s">
        <v>128</v>
      </c>
      <c r="E81" s="41" t="str">
        <f>[2]Лист1!E71</f>
        <v>нд</v>
      </c>
      <c r="F81" s="41" t="str">
        <f>[2]Лист1!F71</f>
        <v>нд</v>
      </c>
      <c r="G81" s="41" t="str">
        <f>[2]Лист1!G71</f>
        <v>нд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"/>
      <c r="AB81" s="1"/>
      <c r="AC81" s="1"/>
      <c r="AD81" s="1"/>
      <c r="AE81" s="1"/>
      <c r="AF81" s="1"/>
      <c r="AG81" s="1"/>
      <c r="AH81" s="1"/>
      <c r="AI81" s="44" t="s">
        <v>128</v>
      </c>
    </row>
    <row r="82" spans="1:35" ht="31.5" x14ac:dyDescent="0.25">
      <c r="A82" s="36" t="s">
        <v>110</v>
      </c>
      <c r="B82" s="37" t="s">
        <v>111</v>
      </c>
      <c r="C82" s="32" t="s">
        <v>128</v>
      </c>
      <c r="D82" s="32" t="s">
        <v>128</v>
      </c>
      <c r="E82" s="41" t="str">
        <f>[2]Лист1!E72</f>
        <v>нд</v>
      </c>
      <c r="F82" s="41" t="str">
        <f>[2]Лист1!F72</f>
        <v>нд</v>
      </c>
      <c r="G82" s="41" t="str">
        <f>[2]Лист1!G72</f>
        <v>нд</v>
      </c>
      <c r="H82" s="19">
        <f>H83+H87</f>
        <v>0</v>
      </c>
      <c r="I82" s="19">
        <f t="shared" ref="I82:Z82" si="14">I83+I87</f>
        <v>0.42983334685865893</v>
      </c>
      <c r="J82" s="19">
        <f t="shared" si="14"/>
        <v>0.31586400000000003</v>
      </c>
      <c r="K82" s="19">
        <f t="shared" si="14"/>
        <v>0</v>
      </c>
      <c r="L82" s="19">
        <f t="shared" si="14"/>
        <v>0</v>
      </c>
      <c r="M82" s="19">
        <f t="shared" si="14"/>
        <v>0</v>
      </c>
      <c r="N82" s="19">
        <f t="shared" si="14"/>
        <v>0</v>
      </c>
      <c r="O82" s="19">
        <f t="shared" si="14"/>
        <v>0</v>
      </c>
      <c r="P82" s="19">
        <f t="shared" si="14"/>
        <v>3.2332056929999995</v>
      </c>
      <c r="Q82" s="19">
        <f t="shared" si="14"/>
        <v>0.75516143000000002</v>
      </c>
      <c r="R82" s="19">
        <f t="shared" si="14"/>
        <v>1.2361468595342702</v>
      </c>
      <c r="S82" s="19">
        <f t="shared" si="14"/>
        <v>1.5109051634657298</v>
      </c>
      <c r="T82" s="19">
        <f t="shared" si="14"/>
        <v>0</v>
      </c>
      <c r="U82" s="19">
        <f t="shared" si="14"/>
        <v>0</v>
      </c>
      <c r="V82" s="19">
        <f t="shared" si="14"/>
        <v>0</v>
      </c>
      <c r="W82" s="19">
        <f t="shared" si="14"/>
        <v>0.41936387387224855</v>
      </c>
      <c r="X82" s="19">
        <f t="shared" si="14"/>
        <v>2.917341693</v>
      </c>
      <c r="Y82" s="19">
        <f t="shared" si="14"/>
        <v>0</v>
      </c>
      <c r="Z82" s="19">
        <f t="shared" si="14"/>
        <v>3.1863494530000001</v>
      </c>
      <c r="AA82" s="1"/>
      <c r="AB82" s="1"/>
      <c r="AC82" s="1"/>
      <c r="AD82" s="1"/>
      <c r="AE82" s="1"/>
      <c r="AF82" s="1"/>
      <c r="AG82" s="1"/>
      <c r="AH82" s="1"/>
      <c r="AI82" s="44" t="s">
        <v>128</v>
      </c>
    </row>
    <row r="83" spans="1:35" x14ac:dyDescent="0.25">
      <c r="A83" s="36" t="s">
        <v>112</v>
      </c>
      <c r="B83" s="37" t="s">
        <v>113</v>
      </c>
      <c r="C83" s="32" t="s">
        <v>130</v>
      </c>
      <c r="D83" s="32" t="s">
        <v>128</v>
      </c>
      <c r="E83" s="41" t="str">
        <f>[2]Лист1!E73</f>
        <v>нд</v>
      </c>
      <c r="F83" s="41" t="str">
        <f>[2]Лист1!F73</f>
        <v>нд</v>
      </c>
      <c r="G83" s="41" t="str">
        <f>[2]Лист1!G73</f>
        <v>нд</v>
      </c>
      <c r="H83" s="19">
        <f t="shared" ref="H83:Z83" si="15">SUM(H84:H86)</f>
        <v>0</v>
      </c>
      <c r="I83" s="19">
        <f t="shared" si="15"/>
        <v>0.23694116342224855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0</v>
      </c>
      <c r="O83" s="19">
        <f t="shared" si="15"/>
        <v>0</v>
      </c>
      <c r="P83" s="19">
        <f t="shared" si="15"/>
        <v>1.6214919734999997</v>
      </c>
      <c r="Q83" s="19">
        <f t="shared" si="15"/>
        <v>0.43929743000000004</v>
      </c>
      <c r="R83" s="19">
        <f t="shared" si="15"/>
        <v>0.52583762003427026</v>
      </c>
      <c r="S83" s="19">
        <f t="shared" si="15"/>
        <v>0.92536468346572975</v>
      </c>
      <c r="T83" s="19">
        <f t="shared" si="15"/>
        <v>0</v>
      </c>
      <c r="U83" s="19">
        <f t="shared" si="15"/>
        <v>0</v>
      </c>
      <c r="V83" s="19">
        <f t="shared" si="15"/>
        <v>0</v>
      </c>
      <c r="W83" s="19">
        <f t="shared" si="15"/>
        <v>0.23694116342224855</v>
      </c>
      <c r="X83" s="19">
        <f t="shared" si="15"/>
        <v>1.6214919734999997</v>
      </c>
      <c r="Y83" s="19">
        <f t="shared" si="15"/>
        <v>0</v>
      </c>
      <c r="Z83" s="19">
        <f t="shared" si="15"/>
        <v>1.8904997334999998</v>
      </c>
      <c r="AA83" s="1"/>
      <c r="AB83" s="1"/>
      <c r="AC83" s="1"/>
      <c r="AD83" s="1"/>
      <c r="AE83" s="1"/>
      <c r="AF83" s="1"/>
      <c r="AG83" s="1"/>
      <c r="AH83" s="1"/>
      <c r="AI83" s="44" t="s">
        <v>128</v>
      </c>
    </row>
    <row r="84" spans="1:35" ht="78.75" x14ac:dyDescent="0.25">
      <c r="A84" s="38" t="s">
        <v>203</v>
      </c>
      <c r="B84" s="39" t="s">
        <v>226</v>
      </c>
      <c r="C84" s="45" t="s">
        <v>204</v>
      </c>
      <c r="D84" s="32" t="s">
        <v>152</v>
      </c>
      <c r="E84" s="32">
        <v>2018</v>
      </c>
      <c r="F84" s="32" t="s">
        <v>128</v>
      </c>
      <c r="G84" s="32">
        <v>2020</v>
      </c>
      <c r="H84" s="19">
        <v>0</v>
      </c>
      <c r="I84" s="19" t="s">
        <v>128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0.26900775999999998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 t="s">
        <v>128</v>
      </c>
      <c r="X84" s="19" t="s">
        <v>128</v>
      </c>
      <c r="Y84" s="19">
        <v>0</v>
      </c>
      <c r="Z84" s="19">
        <f>Q84</f>
        <v>0.26900775999999998</v>
      </c>
      <c r="AA84" s="1"/>
      <c r="AB84" s="1"/>
      <c r="AC84" s="1"/>
      <c r="AD84" s="1"/>
      <c r="AE84" s="1"/>
      <c r="AF84" s="1"/>
      <c r="AG84" s="1"/>
      <c r="AH84" s="1"/>
      <c r="AI84" s="44" t="s">
        <v>248</v>
      </c>
    </row>
    <row r="85" spans="1:35" ht="47.25" x14ac:dyDescent="0.25">
      <c r="A85" s="38" t="s">
        <v>205</v>
      </c>
      <c r="B85" s="39" t="s">
        <v>227</v>
      </c>
      <c r="C85" s="45" t="s">
        <v>206</v>
      </c>
      <c r="D85" s="32" t="s">
        <v>169</v>
      </c>
      <c r="E85" s="32">
        <v>2018</v>
      </c>
      <c r="F85" s="32" t="s">
        <v>128</v>
      </c>
      <c r="G85" s="32">
        <v>2018</v>
      </c>
      <c r="H85" s="19">
        <v>0</v>
      </c>
      <c r="I85" s="19">
        <v>0.186354285005427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1.1883163634999998</v>
      </c>
      <c r="Q85" s="19">
        <v>0.15842526000000004</v>
      </c>
      <c r="R85" s="19">
        <v>0.37885243003427022</v>
      </c>
      <c r="S85" s="19">
        <v>0.65103867346572974</v>
      </c>
      <c r="T85" s="19">
        <v>0</v>
      </c>
      <c r="U85" s="19">
        <v>0</v>
      </c>
      <c r="V85" s="19">
        <v>0</v>
      </c>
      <c r="W85" s="19">
        <v>0.186354285005427</v>
      </c>
      <c r="X85" s="19">
        <v>1.1883163634999998</v>
      </c>
      <c r="Y85" s="19">
        <v>0</v>
      </c>
      <c r="Z85" s="19">
        <f>X85</f>
        <v>1.1883163634999998</v>
      </c>
      <c r="AA85" s="1"/>
      <c r="AB85" s="1"/>
      <c r="AC85" s="1"/>
      <c r="AD85" s="1"/>
      <c r="AE85" s="1"/>
      <c r="AF85" s="1"/>
      <c r="AG85" s="1"/>
      <c r="AH85" s="1"/>
      <c r="AI85" s="44" t="s">
        <v>248</v>
      </c>
    </row>
    <row r="86" spans="1:35" ht="47.25" x14ac:dyDescent="0.25">
      <c r="A86" s="38" t="s">
        <v>207</v>
      </c>
      <c r="B86" s="39" t="s">
        <v>228</v>
      </c>
      <c r="C86" s="45" t="s">
        <v>208</v>
      </c>
      <c r="D86" s="32" t="s">
        <v>153</v>
      </c>
      <c r="E86" s="32">
        <v>2018</v>
      </c>
      <c r="F86" s="32" t="s">
        <v>128</v>
      </c>
      <c r="G86" s="32">
        <v>2018</v>
      </c>
      <c r="H86" s="19">
        <v>0</v>
      </c>
      <c r="I86" s="19">
        <v>5.0586878416821551E-2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0.43317560999999999</v>
      </c>
      <c r="Q86" s="19">
        <v>1.1864410000000001E-2</v>
      </c>
      <c r="R86" s="19">
        <v>0.14698518999999999</v>
      </c>
      <c r="S86" s="19">
        <v>0.27432601000000001</v>
      </c>
      <c r="T86" s="19">
        <v>0</v>
      </c>
      <c r="U86" s="19">
        <v>0</v>
      </c>
      <c r="V86" s="19">
        <v>0</v>
      </c>
      <c r="W86" s="19">
        <v>5.0586878416821551E-2</v>
      </c>
      <c r="X86" s="19">
        <v>0.43317560999999999</v>
      </c>
      <c r="Y86" s="19">
        <v>0</v>
      </c>
      <c r="Z86" s="19">
        <f>P86</f>
        <v>0.43317560999999999</v>
      </c>
      <c r="AA86" s="1"/>
      <c r="AB86" s="1"/>
      <c r="AC86" s="1"/>
      <c r="AD86" s="1"/>
      <c r="AE86" s="1"/>
      <c r="AF86" s="1"/>
      <c r="AG86" s="1"/>
      <c r="AH86" s="1"/>
      <c r="AI86" s="44" t="s">
        <v>248</v>
      </c>
    </row>
    <row r="87" spans="1:35" ht="31.5" x14ac:dyDescent="0.25">
      <c r="A87" s="36" t="s">
        <v>114</v>
      </c>
      <c r="B87" s="37" t="s">
        <v>115</v>
      </c>
      <c r="C87" s="32" t="s">
        <v>128</v>
      </c>
      <c r="D87" s="32" t="s">
        <v>128</v>
      </c>
      <c r="E87" s="41" t="str">
        <f>[2]Лист1!E74</f>
        <v>нд</v>
      </c>
      <c r="F87" s="41" t="str">
        <f>[2]Лист1!F74</f>
        <v>нд</v>
      </c>
      <c r="G87" s="41" t="str">
        <f>[2]Лист1!G74</f>
        <v>нд</v>
      </c>
      <c r="H87" s="19">
        <f>H88</f>
        <v>0</v>
      </c>
      <c r="I87" s="19">
        <f t="shared" ref="I87:Z87" si="16">I88</f>
        <v>0.19289218343641035</v>
      </c>
      <c r="J87" s="19">
        <f t="shared" si="16"/>
        <v>0.31586400000000003</v>
      </c>
      <c r="K87" s="19">
        <f t="shared" si="16"/>
        <v>0</v>
      </c>
      <c r="L87" s="19">
        <f t="shared" si="16"/>
        <v>0</v>
      </c>
      <c r="M87" s="19">
        <f t="shared" si="16"/>
        <v>0</v>
      </c>
      <c r="N87" s="19">
        <f t="shared" si="16"/>
        <v>0</v>
      </c>
      <c r="O87" s="19">
        <f t="shared" si="16"/>
        <v>0</v>
      </c>
      <c r="P87" s="19">
        <f t="shared" si="16"/>
        <v>1.6117137195</v>
      </c>
      <c r="Q87" s="19">
        <f t="shared" si="16"/>
        <v>0.31586400000000003</v>
      </c>
      <c r="R87" s="19">
        <f t="shared" si="16"/>
        <v>0.71030923950000002</v>
      </c>
      <c r="S87" s="19">
        <f t="shared" si="16"/>
        <v>0.58554048000000003</v>
      </c>
      <c r="T87" s="19">
        <f t="shared" si="16"/>
        <v>0</v>
      </c>
      <c r="U87" s="19">
        <f t="shared" si="16"/>
        <v>0</v>
      </c>
      <c r="V87" s="19">
        <f t="shared" si="16"/>
        <v>0</v>
      </c>
      <c r="W87" s="19">
        <f t="shared" si="16"/>
        <v>0.18242271045</v>
      </c>
      <c r="X87" s="19">
        <f t="shared" si="16"/>
        <v>1.2958497195000001</v>
      </c>
      <c r="Y87" s="19">
        <f t="shared" si="16"/>
        <v>0</v>
      </c>
      <c r="Z87" s="19">
        <f t="shared" si="16"/>
        <v>1.2958497195000001</v>
      </c>
      <c r="AA87" s="1"/>
      <c r="AB87" s="1"/>
      <c r="AC87" s="1"/>
      <c r="AD87" s="1"/>
      <c r="AE87" s="1"/>
      <c r="AF87" s="1"/>
      <c r="AG87" s="1"/>
      <c r="AH87" s="1"/>
      <c r="AI87" s="44" t="s">
        <v>128</v>
      </c>
    </row>
    <row r="88" spans="1:35" ht="79.5" customHeight="1" x14ac:dyDescent="0.25">
      <c r="A88" s="42" t="s">
        <v>229</v>
      </c>
      <c r="B88" s="39" t="s">
        <v>230</v>
      </c>
      <c r="C88" s="45" t="s">
        <v>231</v>
      </c>
      <c r="D88" s="43" t="s">
        <v>169</v>
      </c>
      <c r="E88" s="33">
        <v>2016</v>
      </c>
      <c r="F88" s="32" t="s">
        <v>128</v>
      </c>
      <c r="G88" s="33">
        <v>2018</v>
      </c>
      <c r="H88" s="19">
        <v>0</v>
      </c>
      <c r="I88" s="19">
        <v>0.19289218343641035</v>
      </c>
      <c r="J88" s="19">
        <v>0.31586400000000003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1.6117137195</v>
      </c>
      <c r="Q88" s="19">
        <v>0.31586400000000003</v>
      </c>
      <c r="R88" s="19">
        <v>0.71030923950000002</v>
      </c>
      <c r="S88" s="19">
        <v>0.58554048000000003</v>
      </c>
      <c r="T88" s="19">
        <v>0</v>
      </c>
      <c r="U88" s="19">
        <v>0</v>
      </c>
      <c r="V88" s="19">
        <v>0</v>
      </c>
      <c r="W88" s="19">
        <v>0.18242271045</v>
      </c>
      <c r="X88" s="19">
        <v>1.2958497195000001</v>
      </c>
      <c r="Y88" s="19">
        <v>0</v>
      </c>
      <c r="Z88" s="19">
        <f>X88</f>
        <v>1.2958497195000001</v>
      </c>
      <c r="AA88" s="1"/>
      <c r="AB88" s="1"/>
      <c r="AC88" s="1"/>
      <c r="AD88" s="1"/>
      <c r="AE88" s="1"/>
      <c r="AF88" s="1"/>
      <c r="AG88" s="1"/>
      <c r="AH88" s="1"/>
      <c r="AI88" s="44" t="s">
        <v>249</v>
      </c>
    </row>
    <row r="89" spans="1:35" ht="31.5" x14ac:dyDescent="0.25">
      <c r="A89" s="36" t="s">
        <v>116</v>
      </c>
      <c r="B89" s="37" t="s">
        <v>117</v>
      </c>
      <c r="C89" s="32" t="s">
        <v>128</v>
      </c>
      <c r="D89" s="32" t="s">
        <v>128</v>
      </c>
      <c r="E89" s="41" t="str">
        <f>[2]Лист1!E75</f>
        <v>нд</v>
      </c>
      <c r="F89" s="41" t="str">
        <f>[2]Лист1!F75</f>
        <v>нд</v>
      </c>
      <c r="G89" s="41" t="str">
        <f>[2]Лист1!G75</f>
        <v>нд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"/>
      <c r="AB89" s="1"/>
      <c r="AC89" s="1"/>
      <c r="AD89" s="1"/>
      <c r="AE89" s="1"/>
      <c r="AF89" s="1"/>
      <c r="AG89" s="1"/>
      <c r="AH89" s="1"/>
      <c r="AI89" s="44" t="s">
        <v>128</v>
      </c>
    </row>
    <row r="90" spans="1:35" ht="31.5" hidden="1" x14ac:dyDescent="0.25">
      <c r="A90" s="36" t="s">
        <v>118</v>
      </c>
      <c r="B90" s="37" t="s">
        <v>119</v>
      </c>
      <c r="C90" s="32" t="s">
        <v>128</v>
      </c>
      <c r="D90" s="32" t="s">
        <v>128</v>
      </c>
      <c r="E90" s="41" t="str">
        <f>[2]Лист1!E76</f>
        <v>нд</v>
      </c>
      <c r="F90" s="41" t="str">
        <f>[2]Лист1!F76</f>
        <v>нд</v>
      </c>
      <c r="G90" s="41" t="str">
        <f>[2]Лист1!G76</f>
        <v>нд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"/>
      <c r="AB90" s="1"/>
      <c r="AC90" s="1"/>
      <c r="AD90" s="1"/>
      <c r="AE90" s="1"/>
      <c r="AF90" s="1"/>
      <c r="AG90" s="1"/>
      <c r="AH90" s="1"/>
      <c r="AI90" s="44" t="s">
        <v>128</v>
      </c>
    </row>
    <row r="91" spans="1:35" ht="31.5" hidden="1" x14ac:dyDescent="0.25">
      <c r="A91" s="36" t="s">
        <v>120</v>
      </c>
      <c r="B91" s="37" t="s">
        <v>121</v>
      </c>
      <c r="C91" s="32" t="s">
        <v>128</v>
      </c>
      <c r="D91" s="32" t="s">
        <v>128</v>
      </c>
      <c r="E91" s="41" t="str">
        <f>[2]Лист1!E77</f>
        <v>нд</v>
      </c>
      <c r="F91" s="41" t="str">
        <f>[2]Лист1!F77</f>
        <v>нд</v>
      </c>
      <c r="G91" s="41" t="str">
        <f>[2]Лист1!G77</f>
        <v>нд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"/>
      <c r="AB91" s="1"/>
      <c r="AC91" s="1"/>
      <c r="AD91" s="1"/>
      <c r="AE91" s="1"/>
      <c r="AF91" s="1"/>
      <c r="AG91" s="1"/>
      <c r="AH91" s="1"/>
      <c r="AI91" s="44" t="s">
        <v>128</v>
      </c>
    </row>
    <row r="92" spans="1:35" ht="31.5" x14ac:dyDescent="0.25">
      <c r="A92" s="36" t="s">
        <v>122</v>
      </c>
      <c r="B92" s="37" t="s">
        <v>123</v>
      </c>
      <c r="C92" s="32" t="s">
        <v>130</v>
      </c>
      <c r="D92" s="32" t="s">
        <v>128</v>
      </c>
      <c r="E92" s="41" t="str">
        <f>[2]Лист1!E78</f>
        <v>нд</v>
      </c>
      <c r="F92" s="41" t="str">
        <f>[2]Лист1!F78</f>
        <v>нд</v>
      </c>
      <c r="G92" s="41" t="str">
        <f>[2]Лист1!G78</f>
        <v>нд</v>
      </c>
      <c r="H92" s="19">
        <f t="shared" ref="H92:Z92" si="17">SUM(H93:H97)</f>
        <v>0</v>
      </c>
      <c r="I92" s="19">
        <f t="shared" si="17"/>
        <v>1.4352495470925237</v>
      </c>
      <c r="J92" s="19">
        <f t="shared" si="17"/>
        <v>0</v>
      </c>
      <c r="K92" s="19">
        <f t="shared" si="17"/>
        <v>0</v>
      </c>
      <c r="L92" s="19">
        <f t="shared" si="17"/>
        <v>0</v>
      </c>
      <c r="M92" s="19">
        <f t="shared" si="17"/>
        <v>0</v>
      </c>
      <c r="N92" s="19">
        <f t="shared" si="17"/>
        <v>0</v>
      </c>
      <c r="O92" s="19">
        <f t="shared" si="17"/>
        <v>0</v>
      </c>
      <c r="P92" s="19">
        <f t="shared" si="17"/>
        <v>7.8296124408239596</v>
      </c>
      <c r="Q92" s="19">
        <f t="shared" si="17"/>
        <v>1.0818699999999999</v>
      </c>
      <c r="R92" s="19">
        <f t="shared" si="17"/>
        <v>1.7366496598079597</v>
      </c>
      <c r="S92" s="19">
        <f t="shared" si="17"/>
        <v>5.011092781016</v>
      </c>
      <c r="T92" s="19">
        <f t="shared" si="17"/>
        <v>0</v>
      </c>
      <c r="U92" s="19">
        <f t="shared" si="17"/>
        <v>0</v>
      </c>
      <c r="V92" s="19">
        <f t="shared" si="17"/>
        <v>0</v>
      </c>
      <c r="W92" s="19">
        <f t="shared" si="17"/>
        <v>1.4352495470925237</v>
      </c>
      <c r="X92" s="19">
        <f t="shared" si="17"/>
        <v>7.4722324408239604</v>
      </c>
      <c r="Y92" s="19">
        <f t="shared" si="17"/>
        <v>0</v>
      </c>
      <c r="Z92" s="19">
        <f t="shared" si="17"/>
        <v>3.9883739494500001</v>
      </c>
      <c r="AA92" s="28" t="s">
        <v>128</v>
      </c>
      <c r="AB92" s="28" t="s">
        <v>128</v>
      </c>
      <c r="AC92" s="28" t="s">
        <v>128</v>
      </c>
      <c r="AD92" s="28" t="s">
        <v>128</v>
      </c>
      <c r="AE92" s="28" t="s">
        <v>128</v>
      </c>
      <c r="AF92" s="28" t="s">
        <v>128</v>
      </c>
      <c r="AG92" s="28" t="s">
        <v>128</v>
      </c>
      <c r="AH92" s="28" t="s">
        <v>128</v>
      </c>
      <c r="AI92" s="44" t="s">
        <v>128</v>
      </c>
    </row>
    <row r="93" spans="1:35" ht="63" x14ac:dyDescent="0.25">
      <c r="A93" s="30" t="s">
        <v>188</v>
      </c>
      <c r="B93" s="39" t="s">
        <v>232</v>
      </c>
      <c r="C93" s="45" t="s">
        <v>189</v>
      </c>
      <c r="D93" s="32" t="s">
        <v>152</v>
      </c>
      <c r="E93" s="32">
        <v>2018</v>
      </c>
      <c r="F93" s="32" t="s">
        <v>128</v>
      </c>
      <c r="G93" s="32">
        <v>2020</v>
      </c>
      <c r="H93" s="19">
        <v>0</v>
      </c>
      <c r="I93" s="19">
        <v>0.62441977500000001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24">
        <f>Q93+R93+S93+T93</f>
        <v>3.48834849137396</v>
      </c>
      <c r="Q93" s="19">
        <v>0.36448999999999998</v>
      </c>
      <c r="R93" s="19">
        <v>0.63816171035795977</v>
      </c>
      <c r="S93" s="19">
        <v>2.4856967810160002</v>
      </c>
      <c r="T93" s="19">
        <v>0</v>
      </c>
      <c r="U93" s="19">
        <v>0</v>
      </c>
      <c r="V93" s="19">
        <v>0</v>
      </c>
      <c r="W93" s="19">
        <v>0.62441977500000001</v>
      </c>
      <c r="X93" s="19">
        <v>3.48834849137396</v>
      </c>
      <c r="Y93" s="19">
        <v>0</v>
      </c>
      <c r="Z93" s="19">
        <f>Q93</f>
        <v>0.36448999999999998</v>
      </c>
      <c r="AA93" s="1"/>
      <c r="AB93" s="1"/>
      <c r="AC93" s="1"/>
      <c r="AD93" s="1"/>
      <c r="AE93" s="1"/>
      <c r="AF93" s="1"/>
      <c r="AG93" s="1"/>
      <c r="AH93" s="1"/>
      <c r="AI93" s="44" t="s">
        <v>244</v>
      </c>
    </row>
    <row r="94" spans="1:35" ht="63" x14ac:dyDescent="0.25">
      <c r="A94" s="14" t="s">
        <v>190</v>
      </c>
      <c r="B94" s="39" t="s">
        <v>233</v>
      </c>
      <c r="C94" s="45" t="s">
        <v>191</v>
      </c>
      <c r="D94" s="32" t="s">
        <v>153</v>
      </c>
      <c r="E94" s="32">
        <v>2017</v>
      </c>
      <c r="F94" s="32" t="s">
        <v>128</v>
      </c>
      <c r="G94" s="32">
        <v>2018</v>
      </c>
      <c r="H94" s="19">
        <v>0</v>
      </c>
      <c r="I94" s="19">
        <v>0.15684964004412361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24">
        <f>Q94+R94+S94</f>
        <v>0.82827870000000003</v>
      </c>
      <c r="Q94" s="19">
        <v>0.35737999999999998</v>
      </c>
      <c r="R94" s="19">
        <v>4.3524E-2</v>
      </c>
      <c r="S94" s="19">
        <v>0.4273747</v>
      </c>
      <c r="T94" s="19">
        <v>0</v>
      </c>
      <c r="U94" s="19">
        <v>0</v>
      </c>
      <c r="V94" s="19">
        <v>0</v>
      </c>
      <c r="W94" s="19">
        <v>0.15684964004412361</v>
      </c>
      <c r="X94" s="19">
        <v>0.47089870000000006</v>
      </c>
      <c r="Y94" s="19">
        <v>0</v>
      </c>
      <c r="Z94" s="19">
        <f>X94</f>
        <v>0.47089870000000006</v>
      </c>
      <c r="AA94" s="1"/>
      <c r="AB94" s="1"/>
      <c r="AC94" s="1"/>
      <c r="AD94" s="1"/>
      <c r="AE94" s="1"/>
      <c r="AF94" s="1"/>
      <c r="AG94" s="1"/>
      <c r="AH94" s="1"/>
      <c r="AI94" s="44" t="s">
        <v>244</v>
      </c>
    </row>
    <row r="95" spans="1:35" ht="63" x14ac:dyDescent="0.25">
      <c r="A95" s="14" t="s">
        <v>192</v>
      </c>
      <c r="B95" s="39" t="s">
        <v>234</v>
      </c>
      <c r="C95" s="45" t="s">
        <v>193</v>
      </c>
      <c r="D95" s="32" t="s">
        <v>155</v>
      </c>
      <c r="E95" s="32">
        <v>2018</v>
      </c>
      <c r="F95" s="32" t="s">
        <v>128</v>
      </c>
      <c r="G95" s="32">
        <v>2018</v>
      </c>
      <c r="H95" s="19">
        <v>0</v>
      </c>
      <c r="I95" s="19">
        <v>0.2065297629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24">
        <f>Q95+R95+S95+T95</f>
        <v>0.63446000084999998</v>
      </c>
      <c r="Q95" s="19">
        <v>0</v>
      </c>
      <c r="R95" s="19">
        <v>0.17876419085</v>
      </c>
      <c r="S95" s="19">
        <v>0.45569580999999998</v>
      </c>
      <c r="T95" s="19">
        <v>0</v>
      </c>
      <c r="U95" s="19">
        <v>0</v>
      </c>
      <c r="V95" s="19">
        <v>0</v>
      </c>
      <c r="W95" s="19">
        <v>0.2065297629</v>
      </c>
      <c r="X95" s="19">
        <v>0.63446000084999987</v>
      </c>
      <c r="Y95" s="19">
        <v>0</v>
      </c>
      <c r="Z95" s="19">
        <f>X95</f>
        <v>0.63446000084999987</v>
      </c>
      <c r="AA95" s="1"/>
      <c r="AB95" s="1"/>
      <c r="AC95" s="1"/>
      <c r="AD95" s="1"/>
      <c r="AE95" s="1"/>
      <c r="AF95" s="1"/>
      <c r="AG95" s="1"/>
      <c r="AH95" s="1"/>
      <c r="AI95" s="44" t="s">
        <v>244</v>
      </c>
    </row>
    <row r="96" spans="1:35" ht="63" x14ac:dyDescent="0.25">
      <c r="A96" s="14" t="s">
        <v>194</v>
      </c>
      <c r="B96" s="39" t="s">
        <v>235</v>
      </c>
      <c r="C96" s="45" t="s">
        <v>195</v>
      </c>
      <c r="D96" s="32" t="s">
        <v>169</v>
      </c>
      <c r="E96" s="32">
        <v>2017</v>
      </c>
      <c r="F96" s="32" t="s">
        <v>128</v>
      </c>
      <c r="G96" s="32">
        <v>2018</v>
      </c>
      <c r="H96" s="19">
        <v>0</v>
      </c>
      <c r="I96" s="19">
        <v>0.2849932863578889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24">
        <f>Q96+R96+S96+T96</f>
        <v>2.0857113931</v>
      </c>
      <c r="Q96" s="19">
        <v>0.1</v>
      </c>
      <c r="R96" s="19">
        <v>0.72670456309999998</v>
      </c>
      <c r="S96" s="19">
        <v>1.2590068300000001</v>
      </c>
      <c r="T96" s="19">
        <v>0</v>
      </c>
      <c r="U96" s="19">
        <v>0</v>
      </c>
      <c r="V96" s="19">
        <v>0</v>
      </c>
      <c r="W96" s="19">
        <v>0.2849932863578889</v>
      </c>
      <c r="X96" s="19">
        <v>2.0857113931</v>
      </c>
      <c r="Y96" s="19">
        <v>0</v>
      </c>
      <c r="Z96" s="19">
        <f>X96-Q96</f>
        <v>1.9857113930999999</v>
      </c>
      <c r="AA96" s="1"/>
      <c r="AB96" s="1"/>
      <c r="AC96" s="1"/>
      <c r="AD96" s="1"/>
      <c r="AE96" s="1"/>
      <c r="AF96" s="1"/>
      <c r="AG96" s="1"/>
      <c r="AH96" s="1"/>
      <c r="AI96" s="44" t="s">
        <v>244</v>
      </c>
    </row>
    <row r="97" spans="1:35" ht="78.75" x14ac:dyDescent="0.25">
      <c r="A97" s="14" t="s">
        <v>210</v>
      </c>
      <c r="B97" s="39" t="s">
        <v>236</v>
      </c>
      <c r="C97" s="45" t="s">
        <v>209</v>
      </c>
      <c r="D97" s="32" t="s">
        <v>169</v>
      </c>
      <c r="E97" s="32">
        <v>2017</v>
      </c>
      <c r="F97" s="32" t="s">
        <v>128</v>
      </c>
      <c r="G97" s="32">
        <v>2018</v>
      </c>
      <c r="H97" s="19">
        <v>0</v>
      </c>
      <c r="I97" s="19">
        <v>0.16245708279051113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24">
        <f>Q97+R97+S97+T97</f>
        <v>0.79281385549999994</v>
      </c>
      <c r="Q97" s="19">
        <v>0.26</v>
      </c>
      <c r="R97" s="19">
        <v>0.14949519549999996</v>
      </c>
      <c r="S97" s="19">
        <v>0.38331866000000003</v>
      </c>
      <c r="T97" s="19">
        <v>0</v>
      </c>
      <c r="U97" s="19">
        <v>0</v>
      </c>
      <c r="V97" s="19">
        <v>0</v>
      </c>
      <c r="W97" s="19">
        <v>0.16245708279051113</v>
      </c>
      <c r="X97" s="19">
        <v>0.79281385550000005</v>
      </c>
      <c r="Y97" s="19">
        <v>0</v>
      </c>
      <c r="Z97" s="19">
        <f>X97-Q97</f>
        <v>0.53281385550000004</v>
      </c>
      <c r="AA97" s="1"/>
      <c r="AB97" s="1"/>
      <c r="AC97" s="1"/>
      <c r="AD97" s="1"/>
      <c r="AE97" s="1"/>
      <c r="AF97" s="1"/>
      <c r="AG97" s="1"/>
      <c r="AH97" s="1"/>
      <c r="AI97" s="44" t="s">
        <v>250</v>
      </c>
    </row>
    <row r="98" spans="1:35" ht="31.5" x14ac:dyDescent="0.25">
      <c r="A98" s="36" t="s">
        <v>124</v>
      </c>
      <c r="B98" s="37" t="s">
        <v>125</v>
      </c>
      <c r="C98" s="32" t="s">
        <v>128</v>
      </c>
      <c r="D98" s="32" t="s">
        <v>128</v>
      </c>
      <c r="E98" s="41" t="str">
        <f>[2]Лист1!E79</f>
        <v>нд</v>
      </c>
      <c r="F98" s="41" t="str">
        <f>[2]Лист1!F79</f>
        <v>нд</v>
      </c>
      <c r="G98" s="41" t="str">
        <f>[2]Лист1!G79</f>
        <v>нд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28" t="s">
        <v>128</v>
      </c>
      <c r="AB98" s="28" t="s">
        <v>128</v>
      </c>
      <c r="AC98" s="28" t="s">
        <v>128</v>
      </c>
      <c r="AD98" s="28" t="s">
        <v>128</v>
      </c>
      <c r="AE98" s="28" t="s">
        <v>128</v>
      </c>
      <c r="AF98" s="28" t="s">
        <v>128</v>
      </c>
      <c r="AG98" s="28" t="s">
        <v>128</v>
      </c>
      <c r="AH98" s="28" t="s">
        <v>128</v>
      </c>
      <c r="AI98" s="44" t="s">
        <v>128</v>
      </c>
    </row>
    <row r="99" spans="1:35" x14ac:dyDescent="0.25">
      <c r="A99" s="36" t="s">
        <v>126</v>
      </c>
      <c r="B99" s="37" t="s">
        <v>127</v>
      </c>
      <c r="C99" s="32" t="s">
        <v>130</v>
      </c>
      <c r="D99" s="32" t="s">
        <v>128</v>
      </c>
      <c r="E99" s="41" t="str">
        <f>[2]Лист1!E80</f>
        <v>нд</v>
      </c>
      <c r="F99" s="41" t="str">
        <f>[2]Лист1!F80</f>
        <v>нд</v>
      </c>
      <c r="G99" s="41" t="str">
        <f>[2]Лист1!G80</f>
        <v>нд</v>
      </c>
      <c r="H99" s="19">
        <f t="shared" ref="H99:Z99" si="18">SUM(H100:H104)</f>
        <v>0</v>
      </c>
      <c r="I99" s="19">
        <f t="shared" si="18"/>
        <v>0</v>
      </c>
      <c r="J99" s="19">
        <f t="shared" si="18"/>
        <v>0</v>
      </c>
      <c r="K99" s="19">
        <f t="shared" si="18"/>
        <v>0.65610762711864412</v>
      </c>
      <c r="L99" s="19">
        <f t="shared" si="18"/>
        <v>0</v>
      </c>
      <c r="M99" s="19">
        <f t="shared" si="18"/>
        <v>0</v>
      </c>
      <c r="N99" s="19">
        <f t="shared" si="18"/>
        <v>0.65610762711864412</v>
      </c>
      <c r="O99" s="19">
        <f t="shared" si="18"/>
        <v>0</v>
      </c>
      <c r="P99" s="19">
        <f t="shared" si="18"/>
        <v>51.179093017118646</v>
      </c>
      <c r="Q99" s="19">
        <f t="shared" si="18"/>
        <v>0</v>
      </c>
      <c r="R99" s="19">
        <f t="shared" si="18"/>
        <v>0</v>
      </c>
      <c r="S99" s="19">
        <f t="shared" si="18"/>
        <v>51.179093017118646</v>
      </c>
      <c r="T99" s="19">
        <f t="shared" si="18"/>
        <v>0</v>
      </c>
      <c r="U99" s="19">
        <f t="shared" si="18"/>
        <v>0</v>
      </c>
      <c r="V99" s="19">
        <f t="shared" si="18"/>
        <v>0.65610762711864412</v>
      </c>
      <c r="W99" s="19">
        <f t="shared" si="18"/>
        <v>0</v>
      </c>
      <c r="X99" s="19">
        <f t="shared" si="18"/>
        <v>51.179093017118646</v>
      </c>
      <c r="Y99" s="19">
        <f t="shared" si="18"/>
        <v>0.65610762711864412</v>
      </c>
      <c r="Z99" s="19">
        <f t="shared" si="18"/>
        <v>51.179093017118646</v>
      </c>
      <c r="AA99" s="28" t="s">
        <v>128</v>
      </c>
      <c r="AB99" s="28" t="s">
        <v>128</v>
      </c>
      <c r="AC99" s="28" t="s">
        <v>128</v>
      </c>
      <c r="AD99" s="28" t="s">
        <v>128</v>
      </c>
      <c r="AE99" s="28" t="s">
        <v>128</v>
      </c>
      <c r="AF99" s="28" t="s">
        <v>128</v>
      </c>
      <c r="AG99" s="28" t="s">
        <v>128</v>
      </c>
      <c r="AH99" s="28" t="s">
        <v>128</v>
      </c>
      <c r="AI99" s="44" t="s">
        <v>128</v>
      </c>
    </row>
    <row r="100" spans="1:35" ht="47.25" x14ac:dyDescent="0.25">
      <c r="A100" s="38" t="s">
        <v>149</v>
      </c>
      <c r="B100" s="39" t="s">
        <v>150</v>
      </c>
      <c r="C100" s="45" t="s">
        <v>151</v>
      </c>
      <c r="D100" s="33" t="s">
        <v>153</v>
      </c>
      <c r="E100" s="41">
        <f>[2]Лист1!E83</f>
        <v>2018</v>
      </c>
      <c r="F100" s="41">
        <v>2018</v>
      </c>
      <c r="G100" s="41">
        <f>[2]Лист1!G83</f>
        <v>2018</v>
      </c>
      <c r="H100" s="19" t="s">
        <v>128</v>
      </c>
      <c r="I100" s="19" t="s">
        <v>128</v>
      </c>
      <c r="J100" s="19">
        <f>[2]Лист1!O83/1.18</f>
        <v>0</v>
      </c>
      <c r="K100" s="17">
        <v>0.65610762711864412</v>
      </c>
      <c r="L100" s="17">
        <v>0</v>
      </c>
      <c r="M100" s="17">
        <v>0</v>
      </c>
      <c r="N100" s="17">
        <v>0.65610762711864412</v>
      </c>
      <c r="O100" s="17">
        <v>0</v>
      </c>
      <c r="P100" s="24">
        <f>[2]Лист1!U83/1.18</f>
        <v>0.65610762711864412</v>
      </c>
      <c r="Q100" s="24">
        <v>0</v>
      </c>
      <c r="R100" s="24">
        <v>0</v>
      </c>
      <c r="S100" s="24">
        <f>P100</f>
        <v>0.65610762711864412</v>
      </c>
      <c r="T100" s="24">
        <v>0</v>
      </c>
      <c r="U100" s="25" t="s">
        <v>128</v>
      </c>
      <c r="V100" s="19">
        <f>K100</f>
        <v>0.65610762711864412</v>
      </c>
      <c r="W100" s="51" t="s">
        <v>128</v>
      </c>
      <c r="X100" s="19">
        <v>0.65610762711864412</v>
      </c>
      <c r="Y100" s="24">
        <v>0.65610762711864412</v>
      </c>
      <c r="Z100" s="24">
        <f>X100</f>
        <v>0.65610762711864412</v>
      </c>
      <c r="AA100" s="28" t="s">
        <v>128</v>
      </c>
      <c r="AB100" s="28" t="s">
        <v>128</v>
      </c>
      <c r="AC100" s="28" t="s">
        <v>128</v>
      </c>
      <c r="AD100" s="28" t="s">
        <v>128</v>
      </c>
      <c r="AE100" s="28" t="s">
        <v>128</v>
      </c>
      <c r="AF100" s="28" t="s">
        <v>128</v>
      </c>
      <c r="AG100" s="28" t="s">
        <v>128</v>
      </c>
      <c r="AH100" s="28" t="s">
        <v>128</v>
      </c>
      <c r="AI100" s="44" t="s">
        <v>128</v>
      </c>
    </row>
    <row r="101" spans="1:35" ht="78.75" x14ac:dyDescent="0.25">
      <c r="A101" s="38" t="s">
        <v>156</v>
      </c>
      <c r="B101" s="39" t="s">
        <v>237</v>
      </c>
      <c r="C101" s="45" t="s">
        <v>184</v>
      </c>
      <c r="D101" s="33" t="s">
        <v>153</v>
      </c>
      <c r="E101" s="41">
        <v>2018</v>
      </c>
      <c r="F101" s="41">
        <f>[2]Лист1!F82</f>
        <v>2018</v>
      </c>
      <c r="G101" s="41">
        <v>2018</v>
      </c>
      <c r="H101" s="19">
        <v>0</v>
      </c>
      <c r="I101" s="19" t="s">
        <v>128</v>
      </c>
      <c r="J101" s="19">
        <v>0</v>
      </c>
      <c r="K101" s="17">
        <f>[2]Лист1!T84/1.18</f>
        <v>0</v>
      </c>
      <c r="L101" s="17">
        <f>[2]Лист1!U84/1.18</f>
        <v>0</v>
      </c>
      <c r="M101" s="17">
        <f>[2]Лист1!V84/1.18</f>
        <v>0</v>
      </c>
      <c r="N101" s="17">
        <f>[2]Лист1!W84/1.18</f>
        <v>0</v>
      </c>
      <c r="O101" s="17">
        <f>[2]Лист1!X84/1.18</f>
        <v>0</v>
      </c>
      <c r="P101" s="24">
        <f>S101</f>
        <v>6.2966099999999997E-2</v>
      </c>
      <c r="Q101" s="24">
        <v>0</v>
      </c>
      <c r="R101" s="24">
        <v>0</v>
      </c>
      <c r="S101" s="24">
        <v>6.2966099999999997E-2</v>
      </c>
      <c r="T101" s="24">
        <v>0</v>
      </c>
      <c r="U101" s="19">
        <v>0</v>
      </c>
      <c r="V101" s="19">
        <v>0</v>
      </c>
      <c r="W101" s="24" t="s">
        <v>128</v>
      </c>
      <c r="X101" s="19">
        <f>S101</f>
        <v>6.2966099999999997E-2</v>
      </c>
      <c r="Y101" s="24">
        <v>0</v>
      </c>
      <c r="Z101" s="24">
        <f>X101</f>
        <v>6.2966099999999997E-2</v>
      </c>
      <c r="AA101" s="29" t="s">
        <v>128</v>
      </c>
      <c r="AB101" s="29" t="s">
        <v>128</v>
      </c>
      <c r="AC101" s="29" t="s">
        <v>128</v>
      </c>
      <c r="AD101" s="29" t="s">
        <v>128</v>
      </c>
      <c r="AE101" s="29" t="s">
        <v>128</v>
      </c>
      <c r="AF101" s="29" t="s">
        <v>128</v>
      </c>
      <c r="AG101" s="29" t="s">
        <v>128</v>
      </c>
      <c r="AH101" s="29" t="s">
        <v>128</v>
      </c>
      <c r="AI101" s="44" t="s">
        <v>251</v>
      </c>
    </row>
    <row r="102" spans="1:35" ht="63" x14ac:dyDescent="0.25">
      <c r="A102" s="38" t="s">
        <v>157</v>
      </c>
      <c r="B102" s="39" t="s">
        <v>238</v>
      </c>
      <c r="C102" s="45" t="s">
        <v>185</v>
      </c>
      <c r="D102" s="33" t="s">
        <v>153</v>
      </c>
      <c r="E102" s="41">
        <v>2018</v>
      </c>
      <c r="F102" s="19" t="s">
        <v>128</v>
      </c>
      <c r="G102" s="41">
        <v>2018</v>
      </c>
      <c r="H102" s="19">
        <v>0</v>
      </c>
      <c r="I102" s="19" t="s">
        <v>128</v>
      </c>
      <c r="J102" s="19">
        <v>0</v>
      </c>
      <c r="K102" s="17">
        <f>[2]Лист1!T85/1.18</f>
        <v>0</v>
      </c>
      <c r="L102" s="17">
        <f>[2]Лист1!U85/1.18</f>
        <v>0</v>
      </c>
      <c r="M102" s="17">
        <f>[2]Лист1!V85/1.18</f>
        <v>0</v>
      </c>
      <c r="N102" s="17">
        <f>[2]Лист1!W85/1.18</f>
        <v>0</v>
      </c>
      <c r="O102" s="17">
        <f>[2]Лист1!X85/1.18</f>
        <v>0</v>
      </c>
      <c r="P102" s="24">
        <f t="shared" ref="P102:P104" si="19">S102</f>
        <v>0.11009178</v>
      </c>
      <c r="Q102" s="24">
        <v>0</v>
      </c>
      <c r="R102" s="24">
        <v>0</v>
      </c>
      <c r="S102" s="24">
        <v>0.11009178</v>
      </c>
      <c r="T102" s="24">
        <v>0</v>
      </c>
      <c r="U102" s="19">
        <v>0</v>
      </c>
      <c r="V102" s="19">
        <v>0</v>
      </c>
      <c r="W102" s="24">
        <v>0</v>
      </c>
      <c r="X102" s="19">
        <f t="shared" ref="X102:X104" si="20">S102</f>
        <v>0.11009178</v>
      </c>
      <c r="Y102" s="24">
        <v>0</v>
      </c>
      <c r="Z102" s="24">
        <f t="shared" ref="Z102:Z104" si="21">X102</f>
        <v>0.11009178</v>
      </c>
      <c r="AA102" s="29" t="s">
        <v>128</v>
      </c>
      <c r="AB102" s="29" t="s">
        <v>128</v>
      </c>
      <c r="AC102" s="29" t="s">
        <v>128</v>
      </c>
      <c r="AD102" s="29" t="s">
        <v>128</v>
      </c>
      <c r="AE102" s="29" t="s">
        <v>128</v>
      </c>
      <c r="AF102" s="29" t="s">
        <v>128</v>
      </c>
      <c r="AG102" s="29" t="s">
        <v>128</v>
      </c>
      <c r="AH102" s="29" t="s">
        <v>128</v>
      </c>
      <c r="AI102" s="44" t="s">
        <v>252</v>
      </c>
    </row>
    <row r="103" spans="1:35" ht="47.25" x14ac:dyDescent="0.25">
      <c r="A103" s="38" t="s">
        <v>158</v>
      </c>
      <c r="B103" s="39" t="s">
        <v>239</v>
      </c>
      <c r="C103" s="45" t="s">
        <v>186</v>
      </c>
      <c r="D103" s="33" t="s">
        <v>170</v>
      </c>
      <c r="E103" s="41">
        <v>2018</v>
      </c>
      <c r="F103" s="19" t="s">
        <v>128</v>
      </c>
      <c r="G103" s="41">
        <v>2018</v>
      </c>
      <c r="H103" s="19">
        <v>0</v>
      </c>
      <c r="I103" s="19">
        <v>0</v>
      </c>
      <c r="J103" s="19">
        <v>0</v>
      </c>
      <c r="K103" s="17">
        <f>[2]Лист1!T86/1.18</f>
        <v>0</v>
      </c>
      <c r="L103" s="17">
        <f>[2]Лист1!U86/1.18</f>
        <v>0</v>
      </c>
      <c r="M103" s="17">
        <f>[2]Лист1!V86/1.18</f>
        <v>0</v>
      </c>
      <c r="N103" s="17">
        <f>[2]Лист1!W86/1.18</f>
        <v>0</v>
      </c>
      <c r="O103" s="17">
        <f>[2]Лист1!X86/1.18</f>
        <v>0</v>
      </c>
      <c r="P103" s="24">
        <f t="shared" si="19"/>
        <v>33.560865730000003</v>
      </c>
      <c r="Q103" s="24">
        <v>0</v>
      </c>
      <c r="R103" s="24">
        <v>0</v>
      </c>
      <c r="S103" s="24">
        <v>33.560865730000003</v>
      </c>
      <c r="T103" s="24">
        <v>0</v>
      </c>
      <c r="U103" s="19">
        <v>0</v>
      </c>
      <c r="V103" s="19">
        <v>0</v>
      </c>
      <c r="W103" s="24">
        <v>0</v>
      </c>
      <c r="X103" s="19">
        <f t="shared" si="20"/>
        <v>33.560865730000003</v>
      </c>
      <c r="Y103" s="24">
        <v>0</v>
      </c>
      <c r="Z103" s="24">
        <f t="shared" si="21"/>
        <v>33.560865730000003</v>
      </c>
      <c r="AA103" s="29" t="s">
        <v>128</v>
      </c>
      <c r="AB103" s="29" t="s">
        <v>128</v>
      </c>
      <c r="AC103" s="29" t="s">
        <v>128</v>
      </c>
      <c r="AD103" s="29" t="s">
        <v>128</v>
      </c>
      <c r="AE103" s="29" t="s">
        <v>128</v>
      </c>
      <c r="AF103" s="29" t="s">
        <v>128</v>
      </c>
      <c r="AG103" s="29" t="s">
        <v>128</v>
      </c>
      <c r="AH103" s="29" t="s">
        <v>128</v>
      </c>
      <c r="AI103" s="45" t="s">
        <v>257</v>
      </c>
    </row>
    <row r="104" spans="1:35" ht="47.25" x14ac:dyDescent="0.25">
      <c r="A104" s="38" t="s">
        <v>159</v>
      </c>
      <c r="B104" s="39" t="s">
        <v>240</v>
      </c>
      <c r="C104" s="45" t="s">
        <v>187</v>
      </c>
      <c r="D104" s="33" t="s">
        <v>170</v>
      </c>
      <c r="E104" s="41">
        <v>2018</v>
      </c>
      <c r="F104" s="19" t="s">
        <v>128</v>
      </c>
      <c r="G104" s="41">
        <v>2018</v>
      </c>
      <c r="H104" s="19">
        <v>0</v>
      </c>
      <c r="I104" s="19">
        <v>0</v>
      </c>
      <c r="J104" s="19">
        <v>0</v>
      </c>
      <c r="K104" s="17">
        <f>[2]Лист1!T87/1.18</f>
        <v>0</v>
      </c>
      <c r="L104" s="17">
        <f>[2]Лист1!U87/1.18</f>
        <v>0</v>
      </c>
      <c r="M104" s="17">
        <f>[2]Лист1!V87/1.18</f>
        <v>0</v>
      </c>
      <c r="N104" s="17">
        <f>[2]Лист1!W87/1.18</f>
        <v>0</v>
      </c>
      <c r="O104" s="17">
        <f>[2]Лист1!X87/1.18</f>
        <v>0</v>
      </c>
      <c r="P104" s="24">
        <f t="shared" si="19"/>
        <v>16.789061780000001</v>
      </c>
      <c r="Q104" s="24">
        <v>0</v>
      </c>
      <c r="R104" s="24">
        <v>0</v>
      </c>
      <c r="S104" s="24">
        <v>16.789061780000001</v>
      </c>
      <c r="T104" s="24">
        <v>0</v>
      </c>
      <c r="U104" s="19">
        <v>0</v>
      </c>
      <c r="V104" s="19">
        <v>0</v>
      </c>
      <c r="W104" s="24">
        <v>0</v>
      </c>
      <c r="X104" s="19">
        <f t="shared" si="20"/>
        <v>16.789061780000001</v>
      </c>
      <c r="Y104" s="24">
        <v>0</v>
      </c>
      <c r="Z104" s="24">
        <f t="shared" si="21"/>
        <v>16.789061780000001</v>
      </c>
      <c r="AA104" s="29" t="s">
        <v>128</v>
      </c>
      <c r="AB104" s="29" t="s">
        <v>128</v>
      </c>
      <c r="AC104" s="29" t="s">
        <v>128</v>
      </c>
      <c r="AD104" s="29" t="s">
        <v>128</v>
      </c>
      <c r="AE104" s="29" t="s">
        <v>128</v>
      </c>
      <c r="AF104" s="29" t="s">
        <v>128</v>
      </c>
      <c r="AG104" s="29" t="s">
        <v>128</v>
      </c>
      <c r="AH104" s="29" t="s">
        <v>128</v>
      </c>
      <c r="AI104" s="45" t="s">
        <v>257</v>
      </c>
    </row>
  </sheetData>
  <mergeCells count="29">
    <mergeCell ref="A20:AI20"/>
    <mergeCell ref="A12:AI12"/>
    <mergeCell ref="A14:AI14"/>
    <mergeCell ref="A15:AI15"/>
    <mergeCell ref="A17:AI17"/>
    <mergeCell ref="A19:AI19"/>
    <mergeCell ref="AG21:AI21"/>
    <mergeCell ref="A22:A24"/>
    <mergeCell ref="B22:B24"/>
    <mergeCell ref="C22:C24"/>
    <mergeCell ref="D22:D24"/>
    <mergeCell ref="E22:E24"/>
    <mergeCell ref="F22:G23"/>
    <mergeCell ref="H22:I23"/>
    <mergeCell ref="J22:J24"/>
    <mergeCell ref="K22:T22"/>
    <mergeCell ref="AI22:AI24"/>
    <mergeCell ref="K23:O23"/>
    <mergeCell ref="P23:T23"/>
    <mergeCell ref="U23:V23"/>
    <mergeCell ref="W23:X23"/>
    <mergeCell ref="U22:X22"/>
    <mergeCell ref="Y22:Z23"/>
    <mergeCell ref="AA22:AH22"/>
    <mergeCell ref="AA23:AB23"/>
    <mergeCell ref="AC23:AD23"/>
    <mergeCell ref="AE23:AF23"/>
    <mergeCell ref="AG23:AG24"/>
    <mergeCell ref="AH23:AH24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2018-09-13T02:16:56Z</dcterms:modified>
</cp:coreProperties>
</file>